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840" windowHeight="9375" activeTab="1"/>
  </bookViews>
  <sheets>
    <sheet name="AG &amp; MBU report" sheetId="1" r:id="rId1"/>
    <sheet name="Calculation" sheetId="3" r:id="rId2"/>
    <sheet name="In-House" sheetId="5" r:id="rId3"/>
    <sheet name="Adjt. for mismatch of EA" sheetId="6" r:id="rId4"/>
    <sheet name="Adjt. for XS Pmt for MBU- Jul19" sheetId="8" r:id="rId5"/>
    <sheet name="BSNL revised payment" sheetId="7" r:id="rId6"/>
    <sheet name="RO-Wise" sheetId="9" r:id="rId7"/>
    <sheet name="Reg-EA wise" sheetId="10" r:id="rId8"/>
    <sheet name="Reg-Wise" sheetId="11" r:id="rId9"/>
    <sheet name="Def. Report- Sept'19" sheetId="12" r:id="rId10"/>
  </sheets>
  <definedNames>
    <definedName name="_xlnm._FilterDatabase" localSheetId="4" hidden="1">'Adjt. for XS Pmt for MBU- Jul19'!$B$7:$X$96</definedName>
    <definedName name="_xlnm._FilterDatabase" localSheetId="0" hidden="1">'AG &amp; MBU report'!$A$1:$M$366</definedName>
    <definedName name="_xlnm._FilterDatabase" localSheetId="1" hidden="1">Calculation!$A$2:$X$144</definedName>
    <definedName name="_xlnm._FilterDatabase" localSheetId="9" hidden="1">'Def. Report- Sept''19'!$A$3:$S$146</definedName>
    <definedName name="_xlnm._FilterDatabase" localSheetId="2" hidden="1">'In-House'!$B$2:$F$42</definedName>
    <definedName name="_xlnm._FilterDatabase" localSheetId="8" hidden="1">'Reg-Wise'!#REF!</definedName>
    <definedName name="_xlnm.Print_Area" localSheetId="3">'Adjt. for mismatch of EA'!$C$2:$L$10</definedName>
    <definedName name="_xlnm.Print_Area" localSheetId="4">'Adjt. for XS Pmt for MBU- Jul19'!$B$3:$X$96</definedName>
    <definedName name="_xlnm.Print_Area" localSheetId="0">'AG &amp; MBU report'!$A$1:$M$366</definedName>
    <definedName name="_xlnm.Print_Area" localSheetId="1">Calculation!$A$2:$X$144</definedName>
    <definedName name="_xlnm.Print_Area" localSheetId="2">'In-House'!$B$2:$E$42</definedName>
    <definedName name="_xlnm.Print_Titles" localSheetId="4">'Adjt. for XS Pmt for MBU- Jul19'!$7:$8</definedName>
    <definedName name="_xlnm.Print_Titles" localSheetId="0">'AG &amp; MBU report'!$1:$1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66" i="1"/>
  <c r="L366"/>
  <c r="I366"/>
  <c r="H366"/>
  <c r="G366"/>
  <c r="F366"/>
  <c r="Q146" i="12"/>
  <c r="P146"/>
  <c r="O146"/>
  <c r="N146"/>
  <c r="M146"/>
  <c r="L146"/>
  <c r="K146"/>
  <c r="J146"/>
  <c r="I146"/>
  <c r="H146"/>
  <c r="G146"/>
  <c r="F146"/>
  <c r="E146"/>
  <c r="D146"/>
  <c r="C146"/>
  <c r="S145"/>
  <c r="R145"/>
  <c r="S144"/>
  <c r="R144"/>
  <c r="S143"/>
  <c r="R143"/>
  <c r="S142"/>
  <c r="R142"/>
  <c r="S141"/>
  <c r="R141"/>
  <c r="S140"/>
  <c r="R140"/>
  <c r="S139"/>
  <c r="R139"/>
  <c r="S138"/>
  <c r="R138"/>
  <c r="S137"/>
  <c r="R137"/>
  <c r="S136"/>
  <c r="R136"/>
  <c r="S135"/>
  <c r="R135"/>
  <c r="S134"/>
  <c r="R134"/>
  <c r="S133"/>
  <c r="R133"/>
  <c r="S132"/>
  <c r="R132"/>
  <c r="S131"/>
  <c r="R131"/>
  <c r="S130"/>
  <c r="R130"/>
  <c r="S129"/>
  <c r="R129"/>
  <c r="S128"/>
  <c r="R128"/>
  <c r="S127"/>
  <c r="R127"/>
  <c r="S126"/>
  <c r="R126"/>
  <c r="S125"/>
  <c r="R125"/>
  <c r="S124"/>
  <c r="R124"/>
  <c r="S123"/>
  <c r="R123"/>
  <c r="S122"/>
  <c r="R122"/>
  <c r="S121"/>
  <c r="R121"/>
  <c r="S120"/>
  <c r="R120"/>
  <c r="S119"/>
  <c r="R119"/>
  <c r="S118"/>
  <c r="R118"/>
  <c r="S117"/>
  <c r="R117"/>
  <c r="S116"/>
  <c r="R116"/>
  <c r="S115"/>
  <c r="R115"/>
  <c r="S114"/>
  <c r="R114"/>
  <c r="S113"/>
  <c r="R113"/>
  <c r="S112"/>
  <c r="R112"/>
  <c r="S111"/>
  <c r="R111"/>
  <c r="S110"/>
  <c r="R110"/>
  <c r="S109"/>
  <c r="R109"/>
  <c r="S108"/>
  <c r="R108"/>
  <c r="S107"/>
  <c r="R107"/>
  <c r="S106"/>
  <c r="R106"/>
  <c r="S105"/>
  <c r="R105"/>
  <c r="S104"/>
  <c r="R104"/>
  <c r="S103"/>
  <c r="R103"/>
  <c r="S102"/>
  <c r="R102"/>
  <c r="S101"/>
  <c r="R101"/>
  <c r="S100"/>
  <c r="R100"/>
  <c r="S99"/>
  <c r="R99"/>
  <c r="S98"/>
  <c r="R98"/>
  <c r="S97"/>
  <c r="R97"/>
  <c r="S96"/>
  <c r="R96"/>
  <c r="S95"/>
  <c r="R95"/>
  <c r="S94"/>
  <c r="R94"/>
  <c r="S93"/>
  <c r="R93"/>
  <c r="S92"/>
  <c r="R92"/>
  <c r="S91"/>
  <c r="R91"/>
  <c r="S90"/>
  <c r="R90"/>
  <c r="S89"/>
  <c r="R89"/>
  <c r="S88"/>
  <c r="R88"/>
  <c r="S87"/>
  <c r="R87"/>
  <c r="S86"/>
  <c r="R86"/>
  <c r="S85"/>
  <c r="R85"/>
  <c r="S84"/>
  <c r="R84"/>
  <c r="S83"/>
  <c r="R83"/>
  <c r="S82"/>
  <c r="R82"/>
  <c r="S81"/>
  <c r="R81"/>
  <c r="S80"/>
  <c r="R80"/>
  <c r="S79"/>
  <c r="R79"/>
  <c r="S78"/>
  <c r="R78"/>
  <c r="S77"/>
  <c r="R77"/>
  <c r="S76"/>
  <c r="R76"/>
  <c r="S75"/>
  <c r="R75"/>
  <c r="S74"/>
  <c r="R74"/>
  <c r="S73"/>
  <c r="R73"/>
  <c r="S72"/>
  <c r="R72"/>
  <c r="S71"/>
  <c r="R71"/>
  <c r="S70"/>
  <c r="R70"/>
  <c r="S69"/>
  <c r="R69"/>
  <c r="S68"/>
  <c r="R68"/>
  <c r="S67"/>
  <c r="R67"/>
  <c r="S66"/>
  <c r="R66"/>
  <c r="S65"/>
  <c r="R65"/>
  <c r="S64"/>
  <c r="R64"/>
  <c r="S63"/>
  <c r="R63"/>
  <c r="S62"/>
  <c r="R62"/>
  <c r="S61"/>
  <c r="R61"/>
  <c r="S60"/>
  <c r="R60"/>
  <c r="S59"/>
  <c r="R59"/>
  <c r="S58"/>
  <c r="R58"/>
  <c r="S57"/>
  <c r="R57"/>
  <c r="S56"/>
  <c r="R56"/>
  <c r="S55"/>
  <c r="R55"/>
  <c r="S54"/>
  <c r="R54"/>
  <c r="S53"/>
  <c r="R53"/>
  <c r="S52"/>
  <c r="R52"/>
  <c r="S51"/>
  <c r="R51"/>
  <c r="S50"/>
  <c r="R50"/>
  <c r="S49"/>
  <c r="R49"/>
  <c r="S48"/>
  <c r="R48"/>
  <c r="S47"/>
  <c r="R47"/>
  <c r="S46"/>
  <c r="R46"/>
  <c r="S45"/>
  <c r="R45"/>
  <c r="S44"/>
  <c r="R44"/>
  <c r="S43"/>
  <c r="R43"/>
  <c r="S42"/>
  <c r="R42"/>
  <c r="S41"/>
  <c r="R41"/>
  <c r="S40"/>
  <c r="R40"/>
  <c r="S39"/>
  <c r="R39"/>
  <c r="S38"/>
  <c r="R38"/>
  <c r="S37"/>
  <c r="R37"/>
  <c r="S36"/>
  <c r="R36"/>
  <c r="S35"/>
  <c r="R35"/>
  <c r="S34"/>
  <c r="R34"/>
  <c r="S33"/>
  <c r="R33"/>
  <c r="S32"/>
  <c r="R32"/>
  <c r="S31"/>
  <c r="R31"/>
  <c r="S30"/>
  <c r="R30"/>
  <c r="S29"/>
  <c r="R29"/>
  <c r="S28"/>
  <c r="R28"/>
  <c r="S27"/>
  <c r="R27"/>
  <c r="S26"/>
  <c r="R26"/>
  <c r="S25"/>
  <c r="R25"/>
  <c r="S24"/>
  <c r="R24"/>
  <c r="S23"/>
  <c r="R23"/>
  <c r="S22"/>
  <c r="R22"/>
  <c r="S21"/>
  <c r="R21"/>
  <c r="S20"/>
  <c r="R20"/>
  <c r="S19"/>
  <c r="R19"/>
  <c r="S18"/>
  <c r="R18"/>
  <c r="S17"/>
  <c r="R17"/>
  <c r="S16"/>
  <c r="R16"/>
  <c r="S15"/>
  <c r="R15"/>
  <c r="S14"/>
  <c r="R14"/>
  <c r="S13"/>
  <c r="R13"/>
  <c r="S12"/>
  <c r="R12"/>
  <c r="S11"/>
  <c r="R11"/>
  <c r="S10"/>
  <c r="R10"/>
  <c r="S9"/>
  <c r="R9"/>
  <c r="S8"/>
  <c r="R8"/>
  <c r="S7"/>
  <c r="R7"/>
  <c r="S6"/>
  <c r="R6"/>
  <c r="S5"/>
  <c r="R5"/>
  <c r="R146" s="1"/>
  <c r="F13" i="11"/>
  <c r="E13"/>
  <c r="G12"/>
  <c r="G11"/>
  <c r="G10"/>
  <c r="G9"/>
  <c r="G8"/>
  <c r="G7"/>
  <c r="G13" s="1"/>
  <c r="G6"/>
  <c r="G5"/>
  <c r="F14" i="10"/>
  <c r="E14"/>
  <c r="G13"/>
  <c r="G12"/>
  <c r="G11"/>
  <c r="G10"/>
  <c r="G9"/>
  <c r="G8"/>
  <c r="G7"/>
  <c r="G6"/>
  <c r="G5"/>
  <c r="G14" s="1"/>
  <c r="E45" i="9"/>
  <c r="F44"/>
  <c r="F43"/>
  <c r="F45" s="1"/>
  <c r="F38"/>
  <c r="E38"/>
  <c r="G37"/>
  <c r="G36"/>
  <c r="G35"/>
  <c r="G38" s="1"/>
  <c r="G34"/>
  <c r="E18"/>
  <c r="F17"/>
  <c r="F18" s="1"/>
  <c r="F16"/>
  <c r="E8"/>
  <c r="F7"/>
  <c r="F8" s="1"/>
  <c r="O133" i="3" l="1"/>
  <c r="U37"/>
  <c r="V37" s="1"/>
  <c r="Q37"/>
  <c r="K37"/>
  <c r="X143"/>
  <c r="X142"/>
  <c r="X141"/>
  <c r="X140"/>
  <c r="X139"/>
  <c r="X138"/>
  <c r="X137"/>
  <c r="X136"/>
  <c r="X135"/>
  <c r="X134"/>
  <c r="X132"/>
  <c r="X131"/>
  <c r="X130"/>
  <c r="X129"/>
  <c r="X128"/>
  <c r="X127"/>
  <c r="X126"/>
  <c r="X125"/>
  <c r="X124"/>
  <c r="X123"/>
  <c r="X122"/>
  <c r="X121"/>
  <c r="X120"/>
  <c r="X119"/>
  <c r="X118"/>
  <c r="X117"/>
  <c r="X116"/>
  <c r="X115"/>
  <c r="X114"/>
  <c r="X113"/>
  <c r="X112"/>
  <c r="X111"/>
  <c r="X110"/>
  <c r="X109"/>
  <c r="X108"/>
  <c r="X107"/>
  <c r="X106"/>
  <c r="X105"/>
  <c r="X104"/>
  <c r="X103"/>
  <c r="X102"/>
  <c r="X101"/>
  <c r="X100"/>
  <c r="X99"/>
  <c r="X98"/>
  <c r="X96"/>
  <c r="X95"/>
  <c r="X94"/>
  <c r="X93"/>
  <c r="X92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15"/>
  <c r="X5"/>
  <c r="X4"/>
  <c r="W143"/>
  <c r="W142"/>
  <c r="W141"/>
  <c r="W140"/>
  <c r="W139"/>
  <c r="W138"/>
  <c r="W137"/>
  <c r="W136"/>
  <c r="W135"/>
  <c r="W134"/>
  <c r="W132"/>
  <c r="W131"/>
  <c r="W130"/>
  <c r="W129"/>
  <c r="W128"/>
  <c r="W127"/>
  <c r="W126"/>
  <c r="W125"/>
  <c r="W124"/>
  <c r="W123"/>
  <c r="W122"/>
  <c r="W121"/>
  <c r="W120"/>
  <c r="W119"/>
  <c r="W118"/>
  <c r="W117"/>
  <c r="W116"/>
  <c r="W115"/>
  <c r="W114"/>
  <c r="W113"/>
  <c r="W112"/>
  <c r="W111"/>
  <c r="W110"/>
  <c r="W109"/>
  <c r="W108"/>
  <c r="W107"/>
  <c r="W106"/>
  <c r="W105"/>
  <c r="W104"/>
  <c r="W103"/>
  <c r="W102"/>
  <c r="W101"/>
  <c r="W100"/>
  <c r="W99"/>
  <c r="W98"/>
  <c r="W96"/>
  <c r="W95"/>
  <c r="W94"/>
  <c r="W93"/>
  <c r="W92"/>
  <c r="W91"/>
  <c r="W90"/>
  <c r="W89"/>
  <c r="W88"/>
  <c r="W87"/>
  <c r="W86"/>
  <c r="W85"/>
  <c r="W84"/>
  <c r="W83"/>
  <c r="W82"/>
  <c r="W81"/>
  <c r="W80"/>
  <c r="W79"/>
  <c r="W78"/>
  <c r="W77"/>
  <c r="W76"/>
  <c r="W75"/>
  <c r="W74"/>
  <c r="W73"/>
  <c r="W72"/>
  <c r="W71"/>
  <c r="W15"/>
  <c r="W5"/>
  <c r="W4"/>
  <c r="V143"/>
  <c r="V142"/>
  <c r="V141"/>
  <c r="V140"/>
  <c r="V139"/>
  <c r="V138"/>
  <c r="V137"/>
  <c r="V136"/>
  <c r="V135"/>
  <c r="V134"/>
  <c r="V132"/>
  <c r="V131"/>
  <c r="V130"/>
  <c r="V129"/>
  <c r="V128"/>
  <c r="V127"/>
  <c r="V126"/>
  <c r="V125"/>
  <c r="V124"/>
  <c r="V123"/>
  <c r="V122"/>
  <c r="V121"/>
  <c r="V120"/>
  <c r="V119"/>
  <c r="V118"/>
  <c r="V117"/>
  <c r="V116"/>
  <c r="V115"/>
  <c r="V114"/>
  <c r="V113"/>
  <c r="V112"/>
  <c r="V111"/>
  <c r="V110"/>
  <c r="V109"/>
  <c r="V108"/>
  <c r="V107"/>
  <c r="V106"/>
  <c r="V105"/>
  <c r="V104"/>
  <c r="V103"/>
  <c r="V102"/>
  <c r="V101"/>
  <c r="V100"/>
  <c r="V99"/>
  <c r="V98"/>
  <c r="V96"/>
  <c r="V95"/>
  <c r="V94"/>
  <c r="V93"/>
  <c r="V92"/>
  <c r="V91"/>
  <c r="V90"/>
  <c r="V89"/>
  <c r="V88"/>
  <c r="V87"/>
  <c r="V86"/>
  <c r="V85"/>
  <c r="V84"/>
  <c r="V83"/>
  <c r="V82"/>
  <c r="V81"/>
  <c r="V80"/>
  <c r="V79"/>
  <c r="V78"/>
  <c r="V77"/>
  <c r="V76"/>
  <c r="V75"/>
  <c r="V74"/>
  <c r="V73"/>
  <c r="V72"/>
  <c r="V71"/>
  <c r="V15"/>
  <c r="V5"/>
  <c r="V4"/>
  <c r="P144"/>
  <c r="Y4" i="7"/>
  <c r="W4"/>
  <c r="P4"/>
  <c r="L4"/>
  <c r="X37" i="3" l="1"/>
  <c r="W37"/>
  <c r="Q15" l="1"/>
  <c r="U143" l="1"/>
  <c r="U142"/>
  <c r="U141"/>
  <c r="U140"/>
  <c r="U139"/>
  <c r="U138"/>
  <c r="U137"/>
  <c r="U136"/>
  <c r="U135"/>
  <c r="U134"/>
  <c r="U133"/>
  <c r="U132"/>
  <c r="U131"/>
  <c r="U130"/>
  <c r="U129"/>
  <c r="U128"/>
  <c r="U127"/>
  <c r="U126"/>
  <c r="U125"/>
  <c r="U124"/>
  <c r="U123"/>
  <c r="U122"/>
  <c r="U121"/>
  <c r="U120"/>
  <c r="U119"/>
  <c r="U118"/>
  <c r="U117"/>
  <c r="U116"/>
  <c r="U115"/>
  <c r="U114"/>
  <c r="U113"/>
  <c r="U112"/>
  <c r="U111"/>
  <c r="U110"/>
  <c r="U109"/>
  <c r="U108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U81"/>
  <c r="U80"/>
  <c r="U79"/>
  <c r="U78"/>
  <c r="U77"/>
  <c r="U76"/>
  <c r="U75"/>
  <c r="U74"/>
  <c r="U73"/>
  <c r="U72"/>
  <c r="U71"/>
  <c r="U70"/>
  <c r="U69"/>
  <c r="U68"/>
  <c r="U67"/>
  <c r="U66"/>
  <c r="U65"/>
  <c r="U64"/>
  <c r="U63"/>
  <c r="U62"/>
  <c r="U61"/>
  <c r="U60"/>
  <c r="U59"/>
  <c r="U58"/>
  <c r="U57"/>
  <c r="U56"/>
  <c r="U55"/>
  <c r="U54"/>
  <c r="U53"/>
  <c r="U52"/>
  <c r="U51"/>
  <c r="U50"/>
  <c r="U49"/>
  <c r="U48"/>
  <c r="U47"/>
  <c r="U46"/>
  <c r="U45"/>
  <c r="U44"/>
  <c r="U43"/>
  <c r="U42"/>
  <c r="U41"/>
  <c r="U40"/>
  <c r="U39"/>
  <c r="U38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U9"/>
  <c r="U8"/>
  <c r="U7"/>
  <c r="U6"/>
  <c r="U5"/>
  <c r="U4"/>
  <c r="V97" l="1"/>
  <c r="X97" s="1"/>
  <c r="W96" i="8"/>
  <c r="R96"/>
  <c r="Q96"/>
  <c r="P96"/>
  <c r="L96"/>
  <c r="J96"/>
  <c r="I96"/>
  <c r="H96"/>
  <c r="G96"/>
  <c r="F96"/>
  <c r="E96"/>
  <c r="S95"/>
  <c r="K95"/>
  <c r="M95" s="1"/>
  <c r="N95" s="1"/>
  <c r="S94"/>
  <c r="K94"/>
  <c r="M94" s="1"/>
  <c r="N94" s="1"/>
  <c r="S93"/>
  <c r="K93"/>
  <c r="M93" s="1"/>
  <c r="N93" s="1"/>
  <c r="S92"/>
  <c r="M92"/>
  <c r="N92" s="1"/>
  <c r="K92"/>
  <c r="S91"/>
  <c r="K91"/>
  <c r="M91" s="1"/>
  <c r="N91" s="1"/>
  <c r="S90"/>
  <c r="K90"/>
  <c r="S89"/>
  <c r="K89"/>
  <c r="M89" s="1"/>
  <c r="N89" s="1"/>
  <c r="S88"/>
  <c r="K88"/>
  <c r="M88" s="1"/>
  <c r="N88" s="1"/>
  <c r="S87"/>
  <c r="K87"/>
  <c r="M87" s="1"/>
  <c r="N87" s="1"/>
  <c r="S86"/>
  <c r="K86"/>
  <c r="M86" s="1"/>
  <c r="N86" s="1"/>
  <c r="S85"/>
  <c r="K85"/>
  <c r="M85" s="1"/>
  <c r="N85" s="1"/>
  <c r="S84"/>
  <c r="K84"/>
  <c r="M84" s="1"/>
  <c r="N84" s="1"/>
  <c r="S83"/>
  <c r="K83"/>
  <c r="M83" s="1"/>
  <c r="N83" s="1"/>
  <c r="S82"/>
  <c r="K82"/>
  <c r="S81"/>
  <c r="K81"/>
  <c r="M81" s="1"/>
  <c r="N81" s="1"/>
  <c r="S80"/>
  <c r="K80"/>
  <c r="M80" s="1"/>
  <c r="N80" s="1"/>
  <c r="S79"/>
  <c r="K79"/>
  <c r="M79" s="1"/>
  <c r="N79" s="1"/>
  <c r="S78"/>
  <c r="K78"/>
  <c r="M78" s="1"/>
  <c r="N78" s="1"/>
  <c r="S77"/>
  <c r="K77"/>
  <c r="M77" s="1"/>
  <c r="N77" s="1"/>
  <c r="S76"/>
  <c r="K76"/>
  <c r="M76" s="1"/>
  <c r="N76" s="1"/>
  <c r="S75"/>
  <c r="K75"/>
  <c r="M75" s="1"/>
  <c r="N75" s="1"/>
  <c r="S74"/>
  <c r="K74"/>
  <c r="S73"/>
  <c r="K73"/>
  <c r="M73" s="1"/>
  <c r="N73" s="1"/>
  <c r="S72"/>
  <c r="K72"/>
  <c r="M72" s="1"/>
  <c r="N72" s="1"/>
  <c r="S71"/>
  <c r="K71"/>
  <c r="M71" s="1"/>
  <c r="N71" s="1"/>
  <c r="S70"/>
  <c r="K70"/>
  <c r="M70" s="1"/>
  <c r="N70" s="1"/>
  <c r="S69"/>
  <c r="K69"/>
  <c r="M69" s="1"/>
  <c r="N69" s="1"/>
  <c r="S68"/>
  <c r="K68"/>
  <c r="M68" s="1"/>
  <c r="N68" s="1"/>
  <c r="S67"/>
  <c r="K67"/>
  <c r="M67" s="1"/>
  <c r="N67" s="1"/>
  <c r="S66"/>
  <c r="K66"/>
  <c r="S65"/>
  <c r="K65"/>
  <c r="M65" s="1"/>
  <c r="N65" s="1"/>
  <c r="S64"/>
  <c r="K64"/>
  <c r="M64" s="1"/>
  <c r="N64" s="1"/>
  <c r="S63"/>
  <c r="K63"/>
  <c r="M63" s="1"/>
  <c r="N63" s="1"/>
  <c r="S62"/>
  <c r="K62"/>
  <c r="M62" s="1"/>
  <c r="N62" s="1"/>
  <c r="S61"/>
  <c r="K61"/>
  <c r="M61" s="1"/>
  <c r="N61" s="1"/>
  <c r="S60"/>
  <c r="M60"/>
  <c r="N60" s="1"/>
  <c r="K60"/>
  <c r="S59"/>
  <c r="K59"/>
  <c r="M59" s="1"/>
  <c r="N59" s="1"/>
  <c r="S58"/>
  <c r="K58"/>
  <c r="M58" s="1"/>
  <c r="S57"/>
  <c r="K57"/>
  <c r="M57" s="1"/>
  <c r="N57" s="1"/>
  <c r="S56"/>
  <c r="K56"/>
  <c r="M56" s="1"/>
  <c r="N56" s="1"/>
  <c r="S55"/>
  <c r="K55"/>
  <c r="M55" s="1"/>
  <c r="N55" s="1"/>
  <c r="S54"/>
  <c r="K54"/>
  <c r="M54" s="1"/>
  <c r="N54" s="1"/>
  <c r="S53"/>
  <c r="K53"/>
  <c r="M53" s="1"/>
  <c r="N53" s="1"/>
  <c r="S52"/>
  <c r="K52"/>
  <c r="M52" s="1"/>
  <c r="N52" s="1"/>
  <c r="S51"/>
  <c r="K51"/>
  <c r="M51" s="1"/>
  <c r="N51" s="1"/>
  <c r="S50"/>
  <c r="K50"/>
  <c r="S49"/>
  <c r="K49"/>
  <c r="M49" s="1"/>
  <c r="N49" s="1"/>
  <c r="S48"/>
  <c r="M48"/>
  <c r="N48" s="1"/>
  <c r="K48"/>
  <c r="S47"/>
  <c r="K47"/>
  <c r="M47" s="1"/>
  <c r="N47" s="1"/>
  <c r="S46"/>
  <c r="K46"/>
  <c r="M46" s="1"/>
  <c r="N46" s="1"/>
  <c r="S45"/>
  <c r="K45"/>
  <c r="M45" s="1"/>
  <c r="N45" s="1"/>
  <c r="S44"/>
  <c r="K44"/>
  <c r="M44" s="1"/>
  <c r="N44" s="1"/>
  <c r="S43"/>
  <c r="K43"/>
  <c r="M43" s="1"/>
  <c r="N43" s="1"/>
  <c r="S42"/>
  <c r="K42"/>
  <c r="S41"/>
  <c r="K41"/>
  <c r="M41" s="1"/>
  <c r="N41" s="1"/>
  <c r="S40"/>
  <c r="K40"/>
  <c r="M40" s="1"/>
  <c r="N40" s="1"/>
  <c r="S39"/>
  <c r="K39"/>
  <c r="M39" s="1"/>
  <c r="N39" s="1"/>
  <c r="S38"/>
  <c r="K38"/>
  <c r="M38" s="1"/>
  <c r="N38" s="1"/>
  <c r="S37"/>
  <c r="K37"/>
  <c r="M37" s="1"/>
  <c r="N37" s="1"/>
  <c r="S36"/>
  <c r="K36"/>
  <c r="M36" s="1"/>
  <c r="N36" s="1"/>
  <c r="S35"/>
  <c r="K35"/>
  <c r="M35" s="1"/>
  <c r="N35" s="1"/>
  <c r="S34"/>
  <c r="K34"/>
  <c r="S33"/>
  <c r="K33"/>
  <c r="M33" s="1"/>
  <c r="N33" s="1"/>
  <c r="S32"/>
  <c r="K32"/>
  <c r="M32" s="1"/>
  <c r="N32" s="1"/>
  <c r="S31"/>
  <c r="K31"/>
  <c r="M31" s="1"/>
  <c r="N31" s="1"/>
  <c r="S30"/>
  <c r="K30"/>
  <c r="M30" s="1"/>
  <c r="N30" s="1"/>
  <c r="S29"/>
  <c r="K29"/>
  <c r="M29" s="1"/>
  <c r="N29" s="1"/>
  <c r="S28"/>
  <c r="M28"/>
  <c r="N28" s="1"/>
  <c r="K28"/>
  <c r="S27"/>
  <c r="K27"/>
  <c r="M27" s="1"/>
  <c r="N27" s="1"/>
  <c r="S26"/>
  <c r="K26"/>
  <c r="S25"/>
  <c r="K25"/>
  <c r="M25" s="1"/>
  <c r="N25" s="1"/>
  <c r="S24"/>
  <c r="K24"/>
  <c r="M24" s="1"/>
  <c r="N24" s="1"/>
  <c r="S23"/>
  <c r="K23"/>
  <c r="M23" s="1"/>
  <c r="N23" s="1"/>
  <c r="S22"/>
  <c r="K22"/>
  <c r="M22" s="1"/>
  <c r="N22" s="1"/>
  <c r="S21"/>
  <c r="K21"/>
  <c r="M21" s="1"/>
  <c r="N21" s="1"/>
  <c r="S20"/>
  <c r="K20"/>
  <c r="M20" s="1"/>
  <c r="N20" s="1"/>
  <c r="S19"/>
  <c r="K19"/>
  <c r="M19" s="1"/>
  <c r="N19" s="1"/>
  <c r="S18"/>
  <c r="N18"/>
  <c r="K18"/>
  <c r="O18" s="1"/>
  <c r="S17"/>
  <c r="K17"/>
  <c r="M17" s="1"/>
  <c r="N17" s="1"/>
  <c r="S16"/>
  <c r="K16"/>
  <c r="S15"/>
  <c r="K15"/>
  <c r="M15" s="1"/>
  <c r="N15" s="1"/>
  <c r="S14"/>
  <c r="K14"/>
  <c r="S13"/>
  <c r="K13"/>
  <c r="M13" s="1"/>
  <c r="N13" s="1"/>
  <c r="S12"/>
  <c r="K12"/>
  <c r="S11"/>
  <c r="K11"/>
  <c r="M11" s="1"/>
  <c r="N11" s="1"/>
  <c r="S10"/>
  <c r="K10"/>
  <c r="S9"/>
  <c r="K9"/>
  <c r="M9" s="1"/>
  <c r="W97" i="3" l="1"/>
  <c r="T18" i="8"/>
  <c r="U18" s="1"/>
  <c r="O20"/>
  <c r="T20" s="1"/>
  <c r="U20" s="1"/>
  <c r="O28"/>
  <c r="T28" s="1"/>
  <c r="V28" s="1"/>
  <c r="X28" s="1"/>
  <c r="O36"/>
  <c r="T36" s="1"/>
  <c r="U36" s="1"/>
  <c r="O44"/>
  <c r="T44" s="1"/>
  <c r="U44" s="1"/>
  <c r="O52"/>
  <c r="T52" s="1"/>
  <c r="V52" s="1"/>
  <c r="X52" s="1"/>
  <c r="O60"/>
  <c r="T60" s="1"/>
  <c r="U60" s="1"/>
  <c r="O68"/>
  <c r="T68" s="1"/>
  <c r="U68" s="1"/>
  <c r="O76"/>
  <c r="T76" s="1"/>
  <c r="U76" s="1"/>
  <c r="O84"/>
  <c r="T84" s="1"/>
  <c r="U84" s="1"/>
  <c r="O92"/>
  <c r="T92" s="1"/>
  <c r="U92" s="1"/>
  <c r="O24"/>
  <c r="T24" s="1"/>
  <c r="U24" s="1"/>
  <c r="O32"/>
  <c r="T32" s="1"/>
  <c r="V32" s="1"/>
  <c r="X32" s="1"/>
  <c r="O40"/>
  <c r="T40" s="1"/>
  <c r="U40" s="1"/>
  <c r="O48"/>
  <c r="T48" s="1"/>
  <c r="U48" s="1"/>
  <c r="O56"/>
  <c r="T56" s="1"/>
  <c r="U56" s="1"/>
  <c r="O72"/>
  <c r="T72" s="1"/>
  <c r="O80"/>
  <c r="T80" s="1"/>
  <c r="O88"/>
  <c r="T88" s="1"/>
  <c r="U88" s="1"/>
  <c r="N58"/>
  <c r="O58"/>
  <c r="T58" s="1"/>
  <c r="U58" s="1"/>
  <c r="M26"/>
  <c r="N26" s="1"/>
  <c r="M34"/>
  <c r="N34" s="1"/>
  <c r="M42"/>
  <c r="N42" s="1"/>
  <c r="M50"/>
  <c r="N50" s="1"/>
  <c r="O64"/>
  <c r="T64" s="1"/>
  <c r="U64" s="1"/>
  <c r="M66"/>
  <c r="N66" s="1"/>
  <c r="M74"/>
  <c r="N74" s="1"/>
  <c r="M82"/>
  <c r="N82" s="1"/>
  <c r="M90"/>
  <c r="N90" s="1"/>
  <c r="O22"/>
  <c r="T22" s="1"/>
  <c r="U22" s="1"/>
  <c r="O30"/>
  <c r="T30" s="1"/>
  <c r="U30" s="1"/>
  <c r="O38"/>
  <c r="T38" s="1"/>
  <c r="U38" s="1"/>
  <c r="O46"/>
  <c r="T46" s="1"/>
  <c r="U46" s="1"/>
  <c r="O54"/>
  <c r="T54" s="1"/>
  <c r="U54" s="1"/>
  <c r="O62"/>
  <c r="T62" s="1"/>
  <c r="U62" s="1"/>
  <c r="O70"/>
  <c r="T70" s="1"/>
  <c r="U70" s="1"/>
  <c r="O78"/>
  <c r="T78" s="1"/>
  <c r="U78" s="1"/>
  <c r="O86"/>
  <c r="T86" s="1"/>
  <c r="U86" s="1"/>
  <c r="O94"/>
  <c r="T94" s="1"/>
  <c r="U94" s="1"/>
  <c r="U72"/>
  <c r="U80"/>
  <c r="N9"/>
  <c r="V18"/>
  <c r="X18" s="1"/>
  <c r="V24"/>
  <c r="X24" s="1"/>
  <c r="V76"/>
  <c r="X76" s="1"/>
  <c r="V86"/>
  <c r="X86" s="1"/>
  <c r="O9"/>
  <c r="T9" s="1"/>
  <c r="M10"/>
  <c r="N10" s="1"/>
  <c r="O11"/>
  <c r="M12"/>
  <c r="N12" s="1"/>
  <c r="O13"/>
  <c r="M14"/>
  <c r="N14" s="1"/>
  <c r="O15"/>
  <c r="M16"/>
  <c r="N16" s="1"/>
  <c r="O17"/>
  <c r="T17" s="1"/>
  <c r="U17" s="1"/>
  <c r="K96"/>
  <c r="S96"/>
  <c r="V44"/>
  <c r="X44" s="1"/>
  <c r="O19"/>
  <c r="O23"/>
  <c r="O27"/>
  <c r="O31"/>
  <c r="O35"/>
  <c r="O39"/>
  <c r="O43"/>
  <c r="O47"/>
  <c r="O51"/>
  <c r="O55"/>
  <c r="O59"/>
  <c r="O63"/>
  <c r="O65"/>
  <c r="O69"/>
  <c r="O73"/>
  <c r="O77"/>
  <c r="O81"/>
  <c r="O83"/>
  <c r="O85"/>
  <c r="O87"/>
  <c r="O89"/>
  <c r="O91"/>
  <c r="O93"/>
  <c r="O95"/>
  <c r="O21"/>
  <c r="O25"/>
  <c r="O29"/>
  <c r="O33"/>
  <c r="O37"/>
  <c r="O41"/>
  <c r="O45"/>
  <c r="O49"/>
  <c r="O53"/>
  <c r="O57"/>
  <c r="O61"/>
  <c r="O67"/>
  <c r="O71"/>
  <c r="O75"/>
  <c r="O79"/>
  <c r="U52" l="1"/>
  <c r="V80"/>
  <c r="X80" s="1"/>
  <c r="V84"/>
  <c r="X84" s="1"/>
  <c r="V30"/>
  <c r="X30" s="1"/>
  <c r="V62"/>
  <c r="X62" s="1"/>
  <c r="V20"/>
  <c r="X20" s="1"/>
  <c r="V70"/>
  <c r="X70" s="1"/>
  <c r="V58"/>
  <c r="X58" s="1"/>
  <c r="V68"/>
  <c r="X68" s="1"/>
  <c r="U32"/>
  <c r="O82"/>
  <c r="T82" s="1"/>
  <c r="U82" s="1"/>
  <c r="V88"/>
  <c r="X88" s="1"/>
  <c r="V78"/>
  <c r="X78" s="1"/>
  <c r="V48"/>
  <c r="X48" s="1"/>
  <c r="V92"/>
  <c r="X92" s="1"/>
  <c r="O10"/>
  <c r="T10" s="1"/>
  <c r="U10" s="1"/>
  <c r="V22"/>
  <c r="X22" s="1"/>
  <c r="V60"/>
  <c r="X60" s="1"/>
  <c r="V94"/>
  <c r="X94" s="1"/>
  <c r="V72"/>
  <c r="X72" s="1"/>
  <c r="V36"/>
  <c r="X36" s="1"/>
  <c r="O42"/>
  <c r="T42" s="1"/>
  <c r="U42" s="1"/>
  <c r="V46"/>
  <c r="X46" s="1"/>
  <c r="O90"/>
  <c r="O50"/>
  <c r="V64"/>
  <c r="X64" s="1"/>
  <c r="V54"/>
  <c r="X54" s="1"/>
  <c r="V38"/>
  <c r="X38" s="1"/>
  <c r="O16"/>
  <c r="T16" s="1"/>
  <c r="U16" s="1"/>
  <c r="O66"/>
  <c r="O26"/>
  <c r="O74"/>
  <c r="O34"/>
  <c r="T71"/>
  <c r="U71" s="1"/>
  <c r="T37"/>
  <c r="U37" s="1"/>
  <c r="T81"/>
  <c r="U81" s="1"/>
  <c r="T65"/>
  <c r="U65" s="1"/>
  <c r="T55"/>
  <c r="U55" s="1"/>
  <c r="T41"/>
  <c r="U41" s="1"/>
  <c r="T91"/>
  <c r="U91" s="1"/>
  <c r="T19"/>
  <c r="U19" s="1"/>
  <c r="T79"/>
  <c r="U79" s="1"/>
  <c r="T61"/>
  <c r="U61" s="1"/>
  <c r="T45"/>
  <c r="U45" s="1"/>
  <c r="T29"/>
  <c r="U29" s="1"/>
  <c r="T93"/>
  <c r="U93" s="1"/>
  <c r="T85"/>
  <c r="U85" s="1"/>
  <c r="T73"/>
  <c r="U73" s="1"/>
  <c r="T59"/>
  <c r="U59" s="1"/>
  <c r="T47"/>
  <c r="U47" s="1"/>
  <c r="T35"/>
  <c r="U35" s="1"/>
  <c r="T23"/>
  <c r="U23" s="1"/>
  <c r="V9"/>
  <c r="U28"/>
  <c r="M96"/>
  <c r="V17"/>
  <c r="X17" s="1"/>
  <c r="O14"/>
  <c r="V40"/>
  <c r="X40" s="1"/>
  <c r="O12"/>
  <c r="N96"/>
  <c r="T53"/>
  <c r="U53" s="1"/>
  <c r="T21"/>
  <c r="U21" s="1"/>
  <c r="T89"/>
  <c r="U89" s="1"/>
  <c r="T75"/>
  <c r="U75" s="1"/>
  <c r="T57"/>
  <c r="U57" s="1"/>
  <c r="T25"/>
  <c r="U25" s="1"/>
  <c r="T83"/>
  <c r="U83" s="1"/>
  <c r="T69"/>
  <c r="U69" s="1"/>
  <c r="T43"/>
  <c r="U43" s="1"/>
  <c r="T31"/>
  <c r="U31" s="1"/>
  <c r="T67"/>
  <c r="U67" s="1"/>
  <c r="T49"/>
  <c r="U49" s="1"/>
  <c r="T33"/>
  <c r="U33" s="1"/>
  <c r="T95"/>
  <c r="U95" s="1"/>
  <c r="T87"/>
  <c r="U87" s="1"/>
  <c r="T77"/>
  <c r="U77" s="1"/>
  <c r="T63"/>
  <c r="U63" s="1"/>
  <c r="T51"/>
  <c r="U51" s="1"/>
  <c r="T39"/>
  <c r="U39" s="1"/>
  <c r="T27"/>
  <c r="U27" s="1"/>
  <c r="V10"/>
  <c r="X10" s="1"/>
  <c r="T11"/>
  <c r="U11" s="1"/>
  <c r="U9"/>
  <c r="T15"/>
  <c r="U15" s="1"/>
  <c r="V56"/>
  <c r="X56" s="1"/>
  <c r="T13"/>
  <c r="U13" s="1"/>
  <c r="V69" l="1"/>
  <c r="X69" s="1"/>
  <c r="V42"/>
  <c r="X42" s="1"/>
  <c r="V95"/>
  <c r="X95" s="1"/>
  <c r="V49"/>
  <c r="X49" s="1"/>
  <c r="V25"/>
  <c r="X25" s="1"/>
  <c r="V61"/>
  <c r="X61" s="1"/>
  <c r="V75"/>
  <c r="X75" s="1"/>
  <c r="V59"/>
  <c r="X59" s="1"/>
  <c r="V41"/>
  <c r="X41" s="1"/>
  <c r="V39"/>
  <c r="X39" s="1"/>
  <c r="V77"/>
  <c r="X77" s="1"/>
  <c r="V85"/>
  <c r="X85" s="1"/>
  <c r="V19"/>
  <c r="X19" s="1"/>
  <c r="V37"/>
  <c r="X37" s="1"/>
  <c r="V82"/>
  <c r="X82" s="1"/>
  <c r="V16"/>
  <c r="X16" s="1"/>
  <c r="V27"/>
  <c r="X27" s="1"/>
  <c r="V51"/>
  <c r="X51" s="1"/>
  <c r="V31"/>
  <c r="X31" s="1"/>
  <c r="V21"/>
  <c r="X21" s="1"/>
  <c r="V29"/>
  <c r="X29" s="1"/>
  <c r="V65"/>
  <c r="X65" s="1"/>
  <c r="T26"/>
  <c r="U26" s="1"/>
  <c r="T50"/>
  <c r="U50" s="1"/>
  <c r="T74"/>
  <c r="U74" s="1"/>
  <c r="T34"/>
  <c r="U34" s="1"/>
  <c r="T66"/>
  <c r="U66" s="1"/>
  <c r="T90"/>
  <c r="U90" s="1"/>
  <c r="V87"/>
  <c r="X87" s="1"/>
  <c r="V33"/>
  <c r="X33" s="1"/>
  <c r="V67"/>
  <c r="X67" s="1"/>
  <c r="V43"/>
  <c r="X43" s="1"/>
  <c r="V83"/>
  <c r="X83" s="1"/>
  <c r="V57"/>
  <c r="X57" s="1"/>
  <c r="V89"/>
  <c r="X89" s="1"/>
  <c r="V53"/>
  <c r="X53" s="1"/>
  <c r="V47"/>
  <c r="X47" s="1"/>
  <c r="V73"/>
  <c r="X73" s="1"/>
  <c r="V93"/>
  <c r="X93" s="1"/>
  <c r="V45"/>
  <c r="X45" s="1"/>
  <c r="V79"/>
  <c r="X79" s="1"/>
  <c r="V91"/>
  <c r="X91" s="1"/>
  <c r="V55"/>
  <c r="X55" s="1"/>
  <c r="V81"/>
  <c r="X81" s="1"/>
  <c r="V71"/>
  <c r="X71" s="1"/>
  <c r="V11"/>
  <c r="X11" s="1"/>
  <c r="V13"/>
  <c r="X13" s="1"/>
  <c r="V23"/>
  <c r="X23" s="1"/>
  <c r="T12"/>
  <c r="U12" s="1"/>
  <c r="T14"/>
  <c r="U14" s="1"/>
  <c r="V15"/>
  <c r="X15" s="1"/>
  <c r="O96"/>
  <c r="X9"/>
  <c r="V63"/>
  <c r="X63" s="1"/>
  <c r="V35"/>
  <c r="X35" s="1"/>
  <c r="V14" l="1"/>
  <c r="X14" s="1"/>
  <c r="V66"/>
  <c r="X66" s="1"/>
  <c r="V74"/>
  <c r="X74" s="1"/>
  <c r="U96"/>
  <c r="V26"/>
  <c r="X26" s="1"/>
  <c r="V90"/>
  <c r="X90" s="1"/>
  <c r="V34"/>
  <c r="X34" s="1"/>
  <c r="V50"/>
  <c r="X50" s="1"/>
  <c r="V12"/>
  <c r="X12" s="1"/>
  <c r="T96"/>
  <c r="X96" l="1"/>
  <c r="V96"/>
  <c r="L10" i="6"/>
  <c r="K10"/>
  <c r="J10"/>
  <c r="I10"/>
  <c r="H10"/>
  <c r="G10"/>
  <c r="F10"/>
  <c r="E10"/>
  <c r="N137" i="3" l="1"/>
  <c r="N136"/>
  <c r="N135"/>
  <c r="N134"/>
  <c r="N133"/>
  <c r="N132"/>
  <c r="N131"/>
  <c r="N130"/>
  <c r="N129"/>
  <c r="N128"/>
  <c r="N127"/>
  <c r="N126"/>
  <c r="N125"/>
  <c r="N124"/>
  <c r="N123"/>
  <c r="N121"/>
  <c r="N120"/>
  <c r="N119"/>
  <c r="N118"/>
  <c r="N117"/>
  <c r="N116"/>
  <c r="N115"/>
  <c r="N114"/>
  <c r="N113"/>
  <c r="N112"/>
  <c r="N111"/>
  <c r="N110"/>
  <c r="N109"/>
  <c r="N107"/>
  <c r="N106"/>
  <c r="N105"/>
  <c r="N104"/>
  <c r="N103"/>
  <c r="N102"/>
  <c r="N101"/>
  <c r="N100"/>
  <c r="N99"/>
  <c r="N98"/>
  <c r="N97"/>
  <c r="N96"/>
  <c r="N95"/>
  <c r="N94"/>
  <c r="N92"/>
  <c r="N91"/>
  <c r="N90"/>
  <c r="N89"/>
  <c r="N88"/>
  <c r="N87"/>
  <c r="N86"/>
  <c r="N85"/>
  <c r="N84"/>
  <c r="N83"/>
  <c r="N82"/>
  <c r="N81"/>
  <c r="N80"/>
  <c r="N79"/>
  <c r="N78"/>
  <c r="N77"/>
  <c r="N76"/>
  <c r="N75"/>
  <c r="N74"/>
  <c r="N73"/>
  <c r="N71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6"/>
  <c r="N35"/>
  <c r="N34"/>
  <c r="N33"/>
  <c r="N32"/>
  <c r="N31"/>
  <c r="N30"/>
  <c r="N29"/>
  <c r="N28"/>
  <c r="N27"/>
  <c r="N26"/>
  <c r="N25"/>
  <c r="N24"/>
  <c r="N23"/>
  <c r="N22"/>
  <c r="N21"/>
  <c r="N19"/>
  <c r="N18"/>
  <c r="N17"/>
  <c r="N15"/>
  <c r="N14"/>
  <c r="N13"/>
  <c r="N12"/>
  <c r="N11"/>
  <c r="N10"/>
  <c r="N9"/>
  <c r="N8"/>
  <c r="N7"/>
  <c r="N6"/>
  <c r="N5"/>
  <c r="N4"/>
  <c r="U144"/>
  <c r="T144"/>
  <c r="S144"/>
  <c r="R144"/>
  <c r="O144"/>
  <c r="K72"/>
  <c r="K108"/>
  <c r="K122"/>
  <c r="K138"/>
  <c r="L144"/>
  <c r="M122" l="1"/>
  <c r="N122" s="1"/>
  <c r="Q122"/>
  <c r="M72"/>
  <c r="N72" s="1"/>
  <c r="Q72"/>
  <c r="M138"/>
  <c r="N138" s="1"/>
  <c r="Q138"/>
  <c r="M108"/>
  <c r="N108" s="1"/>
  <c r="Q108"/>
  <c r="K134"/>
  <c r="Q134" s="1"/>
  <c r="K132"/>
  <c r="Q132" s="1"/>
  <c r="K131"/>
  <c r="Q131" s="1"/>
  <c r="K129"/>
  <c r="Q129" s="1"/>
  <c r="K128"/>
  <c r="Q128" s="1"/>
  <c r="K126"/>
  <c r="Q126" s="1"/>
  <c r="K125"/>
  <c r="Q125" s="1"/>
  <c r="K119"/>
  <c r="Q119" s="1"/>
  <c r="K115"/>
  <c r="Q115" s="1"/>
  <c r="K114"/>
  <c r="Q114" s="1"/>
  <c r="K112"/>
  <c r="Q112" s="1"/>
  <c r="K103"/>
  <c r="Q103" s="1"/>
  <c r="K102"/>
  <c r="Q102" s="1"/>
  <c r="K98"/>
  <c r="Q98" s="1"/>
  <c r="K97"/>
  <c r="Q97" s="1"/>
  <c r="K93"/>
  <c r="K92"/>
  <c r="Q92" s="1"/>
  <c r="K90"/>
  <c r="Q90" s="1"/>
  <c r="K88"/>
  <c r="Q88" s="1"/>
  <c r="K80"/>
  <c r="Q80" s="1"/>
  <c r="K65"/>
  <c r="Q65" s="1"/>
  <c r="K60"/>
  <c r="Q60" s="1"/>
  <c r="K55"/>
  <c r="Q55" s="1"/>
  <c r="K42"/>
  <c r="Q42" s="1"/>
  <c r="K35"/>
  <c r="Q35" s="1"/>
  <c r="K29"/>
  <c r="Q29" s="1"/>
  <c r="K22"/>
  <c r="Q22" s="1"/>
  <c r="K18"/>
  <c r="Q18" s="1"/>
  <c r="K17"/>
  <c r="Q17" s="1"/>
  <c r="K16"/>
  <c r="K15"/>
  <c r="K10"/>
  <c r="Q10" s="1"/>
  <c r="K9"/>
  <c r="Q9" s="1"/>
  <c r="K8"/>
  <c r="Q8" s="1"/>
  <c r="K143"/>
  <c r="K142"/>
  <c r="K141"/>
  <c r="K140"/>
  <c r="K139"/>
  <c r="K137"/>
  <c r="Q137" s="1"/>
  <c r="K136"/>
  <c r="Q136" s="1"/>
  <c r="K135"/>
  <c r="Q135" s="1"/>
  <c r="K133"/>
  <c r="Q133" s="1"/>
  <c r="K152"/>
  <c r="K151"/>
  <c r="K130"/>
  <c r="Q130" s="1"/>
  <c r="K127"/>
  <c r="Q127" s="1"/>
  <c r="K124"/>
  <c r="Q124" s="1"/>
  <c r="K123"/>
  <c r="Q123" s="1"/>
  <c r="K121"/>
  <c r="Q121" s="1"/>
  <c r="K120"/>
  <c r="Q120" s="1"/>
  <c r="K118"/>
  <c r="Q118" s="1"/>
  <c r="K117"/>
  <c r="Q117" s="1"/>
  <c r="K116"/>
  <c r="Q116" s="1"/>
  <c r="K113"/>
  <c r="Q113" s="1"/>
  <c r="K111"/>
  <c r="Q111" s="1"/>
  <c r="K110"/>
  <c r="Q110" s="1"/>
  <c r="K109"/>
  <c r="Q109" s="1"/>
  <c r="K107"/>
  <c r="Q107" s="1"/>
  <c r="K106"/>
  <c r="Q106" s="1"/>
  <c r="K105"/>
  <c r="Q105" s="1"/>
  <c r="K104"/>
  <c r="Q104" s="1"/>
  <c r="K101"/>
  <c r="Q101" s="1"/>
  <c r="K100"/>
  <c r="Q100" s="1"/>
  <c r="K99"/>
  <c r="Q99" s="1"/>
  <c r="K96"/>
  <c r="Q96" s="1"/>
  <c r="K95"/>
  <c r="Q95" s="1"/>
  <c r="K94"/>
  <c r="Q94" s="1"/>
  <c r="K91"/>
  <c r="Q91" s="1"/>
  <c r="K89"/>
  <c r="Q89" s="1"/>
  <c r="K87"/>
  <c r="Q87" s="1"/>
  <c r="K86"/>
  <c r="Q86" s="1"/>
  <c r="K85"/>
  <c r="Q85" s="1"/>
  <c r="K84"/>
  <c r="Q84" s="1"/>
  <c r="K83"/>
  <c r="Q83" s="1"/>
  <c r="K82"/>
  <c r="Q82" s="1"/>
  <c r="K81"/>
  <c r="Q81" s="1"/>
  <c r="K79"/>
  <c r="Q79" s="1"/>
  <c r="K78"/>
  <c r="Q78" s="1"/>
  <c r="K77"/>
  <c r="Q77" s="1"/>
  <c r="K76"/>
  <c r="Q76" s="1"/>
  <c r="K75"/>
  <c r="Q75" s="1"/>
  <c r="K74"/>
  <c r="Q74" s="1"/>
  <c r="K73"/>
  <c r="Q73" s="1"/>
  <c r="K71"/>
  <c r="Q71" s="1"/>
  <c r="K70"/>
  <c r="Q70" s="1"/>
  <c r="K69"/>
  <c r="Q69" s="1"/>
  <c r="K68"/>
  <c r="Q68" s="1"/>
  <c r="K67"/>
  <c r="Q67" s="1"/>
  <c r="K66"/>
  <c r="Q66" s="1"/>
  <c r="K64"/>
  <c r="Q64" s="1"/>
  <c r="K63"/>
  <c r="Q63" s="1"/>
  <c r="K62"/>
  <c r="Q62" s="1"/>
  <c r="K61"/>
  <c r="Q61" s="1"/>
  <c r="K59"/>
  <c r="Q59" s="1"/>
  <c r="K58"/>
  <c r="Q58" s="1"/>
  <c r="K57"/>
  <c r="Q57" s="1"/>
  <c r="K56"/>
  <c r="Q56" s="1"/>
  <c r="K54"/>
  <c r="Q54" s="1"/>
  <c r="K53"/>
  <c r="Q53" s="1"/>
  <c r="K52"/>
  <c r="Q52" s="1"/>
  <c r="K51"/>
  <c r="Q51" s="1"/>
  <c r="K50"/>
  <c r="Q50" s="1"/>
  <c r="K49"/>
  <c r="Q49" s="1"/>
  <c r="K48"/>
  <c r="Q48" s="1"/>
  <c r="K47"/>
  <c r="Q47" s="1"/>
  <c r="K46"/>
  <c r="Q46" s="1"/>
  <c r="K45"/>
  <c r="Q45" s="1"/>
  <c r="K44"/>
  <c r="Q44" s="1"/>
  <c r="K43"/>
  <c r="Q43" s="1"/>
  <c r="K41"/>
  <c r="Q41" s="1"/>
  <c r="K40"/>
  <c r="Q40" s="1"/>
  <c r="K39"/>
  <c r="Q39" s="1"/>
  <c r="K38"/>
  <c r="Q38" s="1"/>
  <c r="K36"/>
  <c r="Q36" s="1"/>
  <c r="K34"/>
  <c r="Q34" s="1"/>
  <c r="K33"/>
  <c r="Q33" s="1"/>
  <c r="K32"/>
  <c r="Q32" s="1"/>
  <c r="K31"/>
  <c r="Q31" s="1"/>
  <c r="K30"/>
  <c r="Q30" s="1"/>
  <c r="K28"/>
  <c r="Q28" s="1"/>
  <c r="K27"/>
  <c r="Q27" s="1"/>
  <c r="K26"/>
  <c r="Q26" s="1"/>
  <c r="K25"/>
  <c r="Q25" s="1"/>
  <c r="K24"/>
  <c r="Q24" s="1"/>
  <c r="K23"/>
  <c r="Q23" s="1"/>
  <c r="K21"/>
  <c r="Q21" s="1"/>
  <c r="K20"/>
  <c r="K19"/>
  <c r="Q19" s="1"/>
  <c r="K14"/>
  <c r="Q14" s="1"/>
  <c r="K13"/>
  <c r="Q13" s="1"/>
  <c r="K12"/>
  <c r="Q12" s="1"/>
  <c r="K11"/>
  <c r="Q11" s="1"/>
  <c r="K7"/>
  <c r="Q7" s="1"/>
  <c r="K6"/>
  <c r="Q6" s="1"/>
  <c r="K5"/>
  <c r="Q5" s="1"/>
  <c r="K4"/>
  <c r="Q4" s="1"/>
  <c r="I144"/>
  <c r="H144"/>
  <c r="G144"/>
  <c r="F144"/>
  <c r="E144"/>
  <c r="D144"/>
  <c r="V133" l="1"/>
  <c r="W133" s="1"/>
  <c r="V19"/>
  <c r="W19" s="1"/>
  <c r="V28"/>
  <c r="W28" s="1"/>
  <c r="X33"/>
  <c r="V33"/>
  <c r="W33" s="1"/>
  <c r="V39"/>
  <c r="W39" s="1"/>
  <c r="X39"/>
  <c r="V44"/>
  <c r="W44" s="1"/>
  <c r="V48"/>
  <c r="W48" s="1"/>
  <c r="V52"/>
  <c r="W52" s="1"/>
  <c r="V57"/>
  <c r="W57" s="1"/>
  <c r="X57"/>
  <c r="V62"/>
  <c r="W62" s="1"/>
  <c r="V67"/>
  <c r="W67" s="1"/>
  <c r="X67"/>
  <c r="V9"/>
  <c r="W9" s="1"/>
  <c r="V17"/>
  <c r="W17" s="1"/>
  <c r="V35"/>
  <c r="W35" s="1"/>
  <c r="V65"/>
  <c r="W65" s="1"/>
  <c r="V11"/>
  <c r="W11" s="1"/>
  <c r="V14"/>
  <c r="W14" s="1"/>
  <c r="V32"/>
  <c r="W32" s="1"/>
  <c r="X32"/>
  <c r="V43"/>
  <c r="W43" s="1"/>
  <c r="V47"/>
  <c r="W47" s="1"/>
  <c r="V51"/>
  <c r="W51" s="1"/>
  <c r="V56"/>
  <c r="W56" s="1"/>
  <c r="V61"/>
  <c r="W61" s="1"/>
  <c r="V66"/>
  <c r="W66" s="1"/>
  <c r="X70"/>
  <c r="V70"/>
  <c r="W70" s="1"/>
  <c r="V8"/>
  <c r="W8" s="1"/>
  <c r="X8"/>
  <c r="V29"/>
  <c r="W29" s="1"/>
  <c r="V60"/>
  <c r="W60" s="1"/>
  <c r="X7"/>
  <c r="V7"/>
  <c r="W7" s="1"/>
  <c r="V27"/>
  <c r="W27" s="1"/>
  <c r="V6"/>
  <c r="V13"/>
  <c r="W13" s="1"/>
  <c r="X21"/>
  <c r="V21"/>
  <c r="W21" s="1"/>
  <c r="V26"/>
  <c r="W26" s="1"/>
  <c r="X26"/>
  <c r="V31"/>
  <c r="W31" s="1"/>
  <c r="V36"/>
  <c r="W36" s="1"/>
  <c r="V41"/>
  <c r="W41" s="1"/>
  <c r="V46"/>
  <c r="W46" s="1"/>
  <c r="V50"/>
  <c r="W50" s="1"/>
  <c r="V54"/>
  <c r="W54" s="1"/>
  <c r="V59"/>
  <c r="W59" s="1"/>
  <c r="X59"/>
  <c r="V64"/>
  <c r="W64" s="1"/>
  <c r="V69"/>
  <c r="W69" s="1"/>
  <c r="V22"/>
  <c r="W22" s="1"/>
  <c r="V55"/>
  <c r="W55" s="1"/>
  <c r="V24"/>
  <c r="W24" s="1"/>
  <c r="X24"/>
  <c r="V23"/>
  <c r="W23" s="1"/>
  <c r="V38"/>
  <c r="W38" s="1"/>
  <c r="X38"/>
  <c r="V12"/>
  <c r="W12" s="1"/>
  <c r="V25"/>
  <c r="W25" s="1"/>
  <c r="V30"/>
  <c r="W30" s="1"/>
  <c r="X30"/>
  <c r="V34"/>
  <c r="W34" s="1"/>
  <c r="V40"/>
  <c r="W40" s="1"/>
  <c r="V45"/>
  <c r="W45" s="1"/>
  <c r="X45"/>
  <c r="V49"/>
  <c r="W49" s="1"/>
  <c r="V53"/>
  <c r="W53" s="1"/>
  <c r="X53"/>
  <c r="V58"/>
  <c r="W58" s="1"/>
  <c r="X58"/>
  <c r="V63"/>
  <c r="W63" s="1"/>
  <c r="V68"/>
  <c r="W68" s="1"/>
  <c r="V10"/>
  <c r="W10" s="1"/>
  <c r="X10"/>
  <c r="V18"/>
  <c r="W18" s="1"/>
  <c r="X18"/>
  <c r="V42"/>
  <c r="W42" s="1"/>
  <c r="M141"/>
  <c r="N141" s="1"/>
  <c r="Q141"/>
  <c r="M140"/>
  <c r="N140" s="1"/>
  <c r="Q140"/>
  <c r="M16"/>
  <c r="N16" s="1"/>
  <c r="Q16"/>
  <c r="M139"/>
  <c r="N139" s="1"/>
  <c r="Q139"/>
  <c r="M143"/>
  <c r="N143" s="1"/>
  <c r="Q143"/>
  <c r="M20"/>
  <c r="N20" s="1"/>
  <c r="Q20"/>
  <c r="M142"/>
  <c r="N142" s="1"/>
  <c r="Q142"/>
  <c r="M93"/>
  <c r="N93" s="1"/>
  <c r="Q93"/>
  <c r="K144"/>
  <c r="X133" l="1"/>
  <c r="V16"/>
  <c r="W16" s="1"/>
  <c r="X42"/>
  <c r="X63"/>
  <c r="X34"/>
  <c r="X25"/>
  <c r="X22"/>
  <c r="X64"/>
  <c r="X54"/>
  <c r="X46"/>
  <c r="X36"/>
  <c r="X13"/>
  <c r="X27"/>
  <c r="X60"/>
  <c r="X66"/>
  <c r="X56"/>
  <c r="X47"/>
  <c r="X11"/>
  <c r="X35"/>
  <c r="X9"/>
  <c r="X62"/>
  <c r="X52"/>
  <c r="X44"/>
  <c r="X19"/>
  <c r="W6"/>
  <c r="W144" s="1"/>
  <c r="X68"/>
  <c r="X49"/>
  <c r="X40"/>
  <c r="X12"/>
  <c r="X23"/>
  <c r="X55"/>
  <c r="X69"/>
  <c r="X50"/>
  <c r="X41"/>
  <c r="X31"/>
  <c r="X14"/>
  <c r="X65"/>
  <c r="X48"/>
  <c r="X28"/>
  <c r="X20"/>
  <c r="V20"/>
  <c r="W20" s="1"/>
  <c r="X6"/>
  <c r="X29"/>
  <c r="X61"/>
  <c r="X51"/>
  <c r="X43"/>
  <c r="X17"/>
  <c r="Q144"/>
  <c r="M144"/>
  <c r="N144"/>
  <c r="V144" l="1"/>
  <c r="X16"/>
  <c r="X144" s="1"/>
</calcChain>
</file>

<file path=xl/sharedStrings.xml><?xml version="1.0" encoding="utf-8"?>
<sst xmlns="http://schemas.openxmlformats.org/spreadsheetml/2006/main" count="2334" uniqueCount="1129">
  <si>
    <t>Registrar ID</t>
  </si>
  <si>
    <t>EA Code</t>
  </si>
  <si>
    <t>No. of Aadhaar generated count for Phase III</t>
  </si>
  <si>
    <t>CEL Phase III</t>
  </si>
  <si>
    <t>No. of Aadhaar generated count for Phase IV</t>
  </si>
  <si>
    <t>CEL Phase IV</t>
  </si>
  <si>
    <t>EA_Name</t>
  </si>
  <si>
    <t>Reg_name</t>
  </si>
  <si>
    <t>000</t>
  </si>
  <si>
    <t>001</t>
  </si>
  <si>
    <t>101</t>
  </si>
  <si>
    <t>102</t>
  </si>
  <si>
    <t>103</t>
  </si>
  <si>
    <t>105</t>
  </si>
  <si>
    <t>106</t>
  </si>
  <si>
    <t>108</t>
  </si>
  <si>
    <t>111</t>
  </si>
  <si>
    <t>116</t>
  </si>
  <si>
    <t>118</t>
  </si>
  <si>
    <t>124</t>
  </si>
  <si>
    <t>125</t>
  </si>
  <si>
    <t>126</t>
  </si>
  <si>
    <t>127</t>
  </si>
  <si>
    <t>129</t>
  </si>
  <si>
    <t>130</t>
  </si>
  <si>
    <t>132</t>
  </si>
  <si>
    <t>134</t>
  </si>
  <si>
    <t>135</t>
  </si>
  <si>
    <t>138</t>
  </si>
  <si>
    <t>143</t>
  </si>
  <si>
    <t>145</t>
  </si>
  <si>
    <t>146</t>
  </si>
  <si>
    <t>147</t>
  </si>
  <si>
    <t>148</t>
  </si>
  <si>
    <t>149</t>
  </si>
  <si>
    <t>150</t>
  </si>
  <si>
    <t>151</t>
  </si>
  <si>
    <t>153</t>
  </si>
  <si>
    <t>154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</si>
  <si>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</si>
  <si>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</si>
  <si>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</si>
  <si>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</si>
  <si>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</si>
  <si>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</si>
  <si>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</si>
  <si>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</si>
  <si>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</si>
  <si>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</si>
  <si>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</si>
  <si>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</si>
  <si>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169</t>
  </si>
  <si>
    <t>171</t>
  </si>
  <si>
    <t>208</t>
  </si>
  <si>
    <t>212</t>
  </si>
  <si>
    <t>213</t>
  </si>
  <si>
    <t>214</t>
  </si>
  <si>
    <t>217</t>
  </si>
  <si>
    <t>218</t>
  </si>
  <si>
    <t>604</t>
  </si>
  <si>
    <t>619</t>
  </si>
  <si>
    <t>620</t>
  </si>
  <si>
    <t>623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</si>
  <si>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</si>
  <si>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</si>
  <si>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</si>
  <si>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</si>
  <si>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</si>
  <si>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</si>
  <si>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</si>
  <si>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</si>
  <si>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</si>
  <si>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</si>
  <si>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</si>
  <si>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</si>
  <si>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</si>
  <si>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</si>
  <si>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</si>
  <si>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</si>
  <si>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</si>
  <si>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</si>
  <si>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</si>
  <si>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</si>
  <si>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</si>
  <si>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</si>
  <si>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</si>
  <si>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</si>
  <si>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</si>
  <si>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</si>
  <si>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</si>
  <si>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</si>
  <si>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</si>
  <si>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</si>
  <si>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</si>
  <si>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</si>
  <si>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</si>
  <si>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</si>
  <si>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</si>
  <si>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664</t>
  </si>
  <si>
    <t>667</t>
  </si>
  <si>
    <t>670</t>
  </si>
  <si>
    <t>671</t>
  </si>
  <si>
    <t>696</t>
  </si>
  <si>
    <t>702</t>
  </si>
  <si>
    <t>804</t>
  </si>
  <si>
    <t>805</t>
  </si>
  <si>
    <t>806</t>
  </si>
  <si>
    <t>807</t>
  </si>
  <si>
    <t>808</t>
  </si>
  <si>
    <t>810</t>
  </si>
  <si>
    <t>811</t>
  </si>
  <si>
    <t>812</t>
  </si>
  <si>
    <t>813</t>
  </si>
  <si>
    <t>814</t>
  </si>
  <si>
    <t>815</t>
  </si>
  <si>
    <t>816</t>
  </si>
  <si>
    <t>818</t>
  </si>
  <si>
    <t>820</t>
  </si>
  <si>
    <t>821</t>
  </si>
  <si>
    <t>826</t>
  </si>
  <si>
    <t>830</t>
  </si>
  <si>
    <t>833</t>
  </si>
  <si>
    <t>840</t>
  </si>
  <si>
    <t>841</t>
  </si>
  <si>
    <t>843</t>
  </si>
  <si>
    <t>844</t>
  </si>
  <si>
    <t>854</t>
  </si>
  <si>
    <t>856</t>
  </si>
  <si>
    <t>867</t>
  </si>
  <si>
    <t>871</t>
  </si>
  <si>
    <t>873</t>
  </si>
  <si>
    <t>952</t>
  </si>
  <si>
    <t>955</t>
  </si>
  <si>
    <t>956</t>
  </si>
  <si>
    <t>957</t>
  </si>
  <si>
    <t>964</t>
  </si>
  <si>
    <t>975</t>
  </si>
  <si>
    <t>977</t>
  </si>
  <si>
    <t>979</t>
  </si>
  <si>
    <t>984</t>
  </si>
  <si>
    <t>985</t>
  </si>
  <si>
    <t>986</t>
  </si>
  <si>
    <t>989</t>
  </si>
  <si>
    <t>997</t>
  </si>
  <si>
    <t>0000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</si>
  <si>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</si>
  <si>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</si>
  <si>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</si>
  <si>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</si>
  <si>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</si>
  <si>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</si>
  <si>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</si>
  <si>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</si>
  <si>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</si>
  <si>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</si>
  <si>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</si>
  <si>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</si>
  <si>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0101</t>
  </si>
  <si>
    <t>0102</t>
  </si>
  <si>
    <t>0103</t>
  </si>
  <si>
    <t>0972</t>
  </si>
  <si>
    <t>2309</t>
  </si>
  <si>
    <t>0105</t>
  </si>
  <si>
    <t>2092</t>
  </si>
  <si>
    <t>2093</t>
  </si>
  <si>
    <t>2094</t>
  </si>
  <si>
    <t>2095</t>
  </si>
  <si>
    <t>2096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</si>
  <si>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</si>
  <si>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</si>
  <si>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</si>
  <si>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</si>
  <si>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</si>
  <si>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</si>
  <si>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</si>
  <si>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</si>
  <si>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</si>
  <si>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</si>
  <si>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</si>
  <si>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</si>
  <si>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</si>
  <si>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</si>
  <si>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</si>
  <si>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2112</t>
  </si>
  <si>
    <t>2091</t>
  </si>
  <si>
    <t>0111</t>
  </si>
  <si>
    <t>2179</t>
  </si>
  <si>
    <t>2180</t>
  </si>
  <si>
    <t>2181</t>
  </si>
  <si>
    <t>2182</t>
  </si>
  <si>
    <t>2183</t>
  </si>
  <si>
    <t>2184</t>
  </si>
  <si>
    <t>2185</t>
  </si>
  <si>
    <t>2186</t>
  </si>
  <si>
    <t>2783</t>
  </si>
  <si>
    <t>2803</t>
  </si>
  <si>
    <t>0124</t>
  </si>
  <si>
    <t>0125</t>
  </si>
  <si>
    <t>0126</t>
  </si>
  <si>
    <t>2006</t>
  </si>
  <si>
    <t>0129</t>
  </si>
  <si>
    <t>2086</t>
  </si>
  <si>
    <t>0130</t>
  </si>
  <si>
    <t>0838</t>
  </si>
  <si>
    <t>2076</t>
  </si>
  <si>
    <t>2003</t>
  </si>
  <si>
    <t>0134</t>
  </si>
  <si>
    <t>2820</t>
  </si>
  <si>
    <t>0138</t>
  </si>
  <si>
    <t>0143</t>
  </si>
  <si>
    <t>2543</t>
  </si>
  <si>
    <t>2314</t>
  </si>
  <si>
    <t>2465</t>
  </si>
  <si>
    <t>2289</t>
  </si>
  <si>
    <t>2283</t>
  </si>
  <si>
    <t>2284</t>
  </si>
  <si>
    <t>2560</t>
  </si>
  <si>
    <t>2507</t>
  </si>
  <si>
    <t>2441</t>
  </si>
  <si>
    <t>2394</t>
  </si>
  <si>
    <t>2348</t>
  </si>
  <si>
    <t>2382</t>
  </si>
  <si>
    <t>2365</t>
  </si>
  <si>
    <t>2272</t>
  </si>
  <si>
    <t>2352</t>
  </si>
  <si>
    <t>2354</t>
  </si>
  <si>
    <t>2356</t>
  </si>
  <si>
    <t>2347</t>
  </si>
  <si>
    <t>2335</t>
  </si>
  <si>
    <t>2339</t>
  </si>
  <si>
    <t>2417</t>
  </si>
  <si>
    <t>2430</t>
  </si>
  <si>
    <t>2362</t>
  </si>
  <si>
    <t>2376</t>
  </si>
  <si>
    <t>0166</t>
  </si>
  <si>
    <t>0167</t>
  </si>
  <si>
    <t>0169</t>
  </si>
  <si>
    <t>0171</t>
  </si>
  <si>
    <t>2192</t>
  </si>
  <si>
    <t>2193</t>
  </si>
  <si>
    <t>2214</t>
  </si>
  <si>
    <t>2219</t>
  </si>
  <si>
    <t>2222</t>
  </si>
  <si>
    <t>2223</t>
  </si>
  <si>
    <t>2224</t>
  </si>
  <si>
    <t>2229</t>
  </si>
  <si>
    <t>2231</t>
  </si>
  <si>
    <t>2232</t>
  </si>
  <si>
    <t>2234</t>
  </si>
  <si>
    <t>2235</t>
  </si>
  <si>
    <t>2240</t>
  </si>
  <si>
    <t>2244</t>
  </si>
  <si>
    <t>2246</t>
  </si>
  <si>
    <t>2249</t>
  </si>
  <si>
    <t>2258</t>
  </si>
  <si>
    <t>2266</t>
  </si>
  <si>
    <t>2267</t>
  </si>
  <si>
    <t>2268</t>
  </si>
  <si>
    <t>0213</t>
  </si>
  <si>
    <t>2009</t>
  </si>
  <si>
    <t>2206</t>
  </si>
  <si>
    <t>2207</t>
  </si>
  <si>
    <t>2208</t>
  </si>
  <si>
    <t>2209</t>
  </si>
  <si>
    <t>2210</t>
  </si>
  <si>
    <t>2211</t>
  </si>
  <si>
    <t>2212</t>
  </si>
  <si>
    <t>2213</t>
  </si>
  <si>
    <t>0217</t>
  </si>
  <si>
    <t>0218</t>
  </si>
  <si>
    <t>0604</t>
  </si>
  <si>
    <t>0619</t>
  </si>
  <si>
    <t>0620</t>
  </si>
  <si>
    <t>2770</t>
  </si>
  <si>
    <t>0623</t>
  </si>
  <si>
    <t>2739</t>
  </si>
  <si>
    <t>0628</t>
  </si>
  <si>
    <t>0629</t>
  </si>
  <si>
    <t>0630</t>
  </si>
  <si>
    <t>0631</t>
  </si>
  <si>
    <t>0632</t>
  </si>
  <si>
    <t>0633</t>
  </si>
  <si>
    <t>0634</t>
  </si>
  <si>
    <t>0635</t>
  </si>
  <si>
    <t>0636</t>
  </si>
  <si>
    <t>0637</t>
  </si>
  <si>
    <t>0638</t>
  </si>
  <si>
    <t>0639</t>
  </si>
  <si>
    <t>0640</t>
  </si>
  <si>
    <t>0641</t>
  </si>
  <si>
    <t>0642</t>
  </si>
  <si>
    <t>0643</t>
  </si>
  <si>
    <t>0644</t>
  </si>
  <si>
    <t>0645</t>
  </si>
  <si>
    <t>0646</t>
  </si>
  <si>
    <t>0647</t>
  </si>
  <si>
    <t>0648</t>
  </si>
  <si>
    <t>2765</t>
  </si>
  <si>
    <t>0649</t>
  </si>
  <si>
    <t>2758</t>
  </si>
  <si>
    <t>2759</t>
  </si>
  <si>
    <t>2761</t>
  </si>
  <si>
    <t>0650</t>
  </si>
  <si>
    <t>2767</t>
  </si>
  <si>
    <t>2769</t>
  </si>
  <si>
    <t>0651</t>
  </si>
  <si>
    <t>0652</t>
  </si>
  <si>
    <t>0653</t>
  </si>
  <si>
    <t>0654</t>
  </si>
  <si>
    <t>2740</t>
  </si>
  <si>
    <t>2742</t>
  </si>
  <si>
    <t>2746</t>
  </si>
  <si>
    <t>2751</t>
  </si>
  <si>
    <t>2752</t>
  </si>
  <si>
    <t>2753</t>
  </si>
  <si>
    <t>2754</t>
  </si>
  <si>
    <t>2755</t>
  </si>
  <si>
    <t>2756</t>
  </si>
  <si>
    <t>2823</t>
  </si>
  <si>
    <t>2824</t>
  </si>
  <si>
    <t>2825</t>
  </si>
  <si>
    <t>2826</t>
  </si>
  <si>
    <t>2827</t>
  </si>
  <si>
    <t>2828</t>
  </si>
  <si>
    <t>2829</t>
  </si>
  <si>
    <t>2830</t>
  </si>
  <si>
    <t>2831</t>
  </si>
  <si>
    <t>2832</t>
  </si>
  <si>
    <t>2833</t>
  </si>
  <si>
    <t>2834</t>
  </si>
  <si>
    <t>2835</t>
  </si>
  <si>
    <t>2836</t>
  </si>
  <si>
    <t>2837</t>
  </si>
  <si>
    <t>2838</t>
  </si>
  <si>
    <t>0655</t>
  </si>
  <si>
    <t>2734</t>
  </si>
  <si>
    <t>0656</t>
  </si>
  <si>
    <t>2897</t>
  </si>
  <si>
    <t>0657</t>
  </si>
  <si>
    <t>2738</t>
  </si>
  <si>
    <t>0658</t>
  </si>
  <si>
    <t>2762</t>
  </si>
  <si>
    <t>2763</t>
  </si>
  <si>
    <t>0659</t>
  </si>
  <si>
    <t>2771</t>
  </si>
  <si>
    <t>0660</t>
  </si>
  <si>
    <t>0661</t>
  </si>
  <si>
    <t>0662</t>
  </si>
  <si>
    <t>2766</t>
  </si>
  <si>
    <t>0664</t>
  </si>
  <si>
    <t>0667</t>
  </si>
  <si>
    <t>0670</t>
  </si>
  <si>
    <t>0671</t>
  </si>
  <si>
    <t>0696</t>
  </si>
  <si>
    <t>2839</t>
  </si>
  <si>
    <t>2840</t>
  </si>
  <si>
    <t>2842</t>
  </si>
  <si>
    <t>2843</t>
  </si>
  <si>
    <t>2844</t>
  </si>
  <si>
    <t>2845</t>
  </si>
  <si>
    <t>2846</t>
  </si>
  <si>
    <t>2847</t>
  </si>
  <si>
    <t>2848</t>
  </si>
  <si>
    <t>2852</t>
  </si>
  <si>
    <t>2855</t>
  </si>
  <si>
    <t>2856</t>
  </si>
  <si>
    <t>2857</t>
  </si>
  <si>
    <t>2858</t>
  </si>
  <si>
    <t>2859</t>
  </si>
  <si>
    <t>2860</t>
  </si>
  <si>
    <t>2864</t>
  </si>
  <si>
    <t>2865</t>
  </si>
  <si>
    <t>2866</t>
  </si>
  <si>
    <t>0804</t>
  </si>
  <si>
    <t>2707</t>
  </si>
  <si>
    <t>2710</t>
  </si>
  <si>
    <t>2711</t>
  </si>
  <si>
    <t>2712</t>
  </si>
  <si>
    <t>2713</t>
  </si>
  <si>
    <t>2714</t>
  </si>
  <si>
    <t>2715</t>
  </si>
  <si>
    <t>2716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</si>
  <si>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</si>
  <si>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</si>
  <si>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</si>
  <si>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</si>
  <si>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</si>
  <si>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</si>
  <si>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</si>
  <si>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</si>
  <si>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</si>
  <si>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</si>
  <si>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</si>
  <si>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</si>
  <si>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</si>
  <si>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</si>
  <si>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0805</t>
  </si>
  <si>
    <t>0806</t>
  </si>
  <si>
    <t>0807</t>
  </si>
  <si>
    <t>0808</t>
  </si>
  <si>
    <t>0810</t>
  </si>
  <si>
    <t>0811</t>
  </si>
  <si>
    <t>0812</t>
  </si>
  <si>
    <t>0813</t>
  </si>
  <si>
    <t>2017</t>
  </si>
  <si>
    <t>0815</t>
  </si>
  <si>
    <t>2052</t>
  </si>
  <si>
    <t>2081</t>
  </si>
  <si>
    <t>0820</t>
  </si>
  <si>
    <t>0821</t>
  </si>
  <si>
    <t>0826</t>
  </si>
  <si>
    <t>0830</t>
  </si>
  <si>
    <t>2363</t>
  </si>
  <si>
    <t>0840</t>
  </si>
  <si>
    <t>2708</t>
  </si>
  <si>
    <t>2709</t>
  </si>
  <si>
    <t>0843</t>
  </si>
  <si>
    <t>0844</t>
  </si>
  <si>
    <t>0854</t>
  </si>
  <si>
    <t>0856</t>
  </si>
  <si>
    <t>0867</t>
  </si>
  <si>
    <t>0871</t>
  </si>
  <si>
    <t>0873</t>
  </si>
  <si>
    <t>2146</t>
  </si>
  <si>
    <t>2147</t>
  </si>
  <si>
    <t>2148</t>
  </si>
  <si>
    <t>2149</t>
  </si>
  <si>
    <t>2150</t>
  </si>
  <si>
    <t>2151</t>
  </si>
  <si>
    <t>2152</t>
  </si>
  <si>
    <t>2153</t>
  </si>
  <si>
    <t>2154</t>
  </si>
  <si>
    <t>2155</t>
  </si>
  <si>
    <t>2156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</si>
  <si>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</si>
  <si>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</si>
  <si>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</si>
  <si>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</si>
  <si>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</si>
  <si>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</si>
  <si>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</si>
  <si>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</si>
  <si>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</si>
  <si>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0955</t>
  </si>
  <si>
    <t>0956</t>
  </si>
  <si>
    <t>0957</t>
  </si>
  <si>
    <t>2194</t>
  </si>
  <si>
    <t>2195</t>
  </si>
  <si>
    <t>2196</t>
  </si>
  <si>
    <t>2197</t>
  </si>
  <si>
    <t>2198</t>
  </si>
  <si>
    <t>2199</t>
  </si>
  <si>
    <t>2201</t>
  </si>
  <si>
    <t>2202</t>
  </si>
  <si>
    <t>2203</t>
  </si>
  <si>
    <t>2204</t>
  </si>
  <si>
    <t>2205</t>
  </si>
  <si>
    <t>0975</t>
  </si>
  <si>
    <t>0977</t>
  </si>
  <si>
    <t>0979</t>
  </si>
  <si>
    <t>0984</t>
  </si>
  <si>
    <t>0985</t>
  </si>
  <si>
    <t>2084</t>
  </si>
  <si>
    <t>0989</t>
  </si>
  <si>
    <t>0997</t>
  </si>
  <si>
    <t>846</t>
  </si>
  <si>
    <t>0846</t>
  </si>
  <si>
    <t>155</t>
  </si>
  <si>
    <t>206</t>
  </si>
  <si>
    <t>951</t>
  </si>
  <si>
    <t>2064</t>
  </si>
  <si>
    <t>2070</t>
  </si>
  <si>
    <t>2492</t>
  </si>
  <si>
    <t>1129</t>
  </si>
  <si>
    <t>2189</t>
  </si>
  <si>
    <t>2706</t>
  </si>
  <si>
    <t>2806</t>
  </si>
  <si>
    <t>2744</t>
  </si>
  <si>
    <t>2757</t>
  </si>
  <si>
    <t>2733</t>
  </si>
  <si>
    <t>2764</t>
  </si>
  <si>
    <t>2841</t>
  </si>
  <si>
    <t>2849</t>
  </si>
  <si>
    <t>2853</t>
  </si>
  <si>
    <t>2854</t>
  </si>
  <si>
    <t>2861</t>
  </si>
  <si>
    <t>1508</t>
  </si>
  <si>
    <t>2090</t>
  </si>
  <si>
    <t>2311</t>
  </si>
  <si>
    <t>2312</t>
  </si>
  <si>
    <t>S.No</t>
  </si>
  <si>
    <t>152</t>
  </si>
  <si>
    <t>514</t>
  </si>
  <si>
    <t>688</t>
  </si>
  <si>
    <t>2777</t>
  </si>
  <si>
    <t>2778</t>
  </si>
  <si>
    <t>2780</t>
  </si>
  <si>
    <t>2781</t>
  </si>
  <si>
    <t>2784</t>
  </si>
  <si>
    <t>2785</t>
  </si>
  <si>
    <t>2786</t>
  </si>
  <si>
    <t>2787</t>
  </si>
  <si>
    <t>2789</t>
  </si>
  <si>
    <t>2792</t>
  </si>
  <si>
    <t>2794</t>
  </si>
  <si>
    <t>2799</t>
  </si>
  <si>
    <t>2804</t>
  </si>
  <si>
    <t>2497</t>
  </si>
  <si>
    <t>2262</t>
  </si>
  <si>
    <t>0514</t>
  </si>
  <si>
    <t>2741</t>
  </si>
  <si>
    <t>0688</t>
  </si>
  <si>
    <t>2793</t>
  </si>
  <si>
    <t>UIDAI-Registrar</t>
  </si>
  <si>
    <t>UIDAI-EA</t>
  </si>
  <si>
    <t>RO Bangalore</t>
  </si>
  <si>
    <t>RO Chandigarh</t>
  </si>
  <si>
    <t>RO Delhi</t>
  </si>
  <si>
    <t>RO Hyderabad</t>
  </si>
  <si>
    <t>RO Lucknow</t>
  </si>
  <si>
    <t>RO Guwahati</t>
  </si>
  <si>
    <t>RO Ranchi</t>
  </si>
  <si>
    <t>Tech Centre</t>
  </si>
  <si>
    <t>RO Mumbai</t>
  </si>
  <si>
    <t>UID ASK</t>
  </si>
  <si>
    <t>UID02</t>
  </si>
  <si>
    <t>UID01</t>
  </si>
  <si>
    <t>Jammu and Kashmir Bank</t>
  </si>
  <si>
    <t>J &amp; K Bank</t>
  </si>
  <si>
    <t>Govt of Himachal Pradesh</t>
  </si>
  <si>
    <t>Department of IT, Govt. of HP</t>
  </si>
  <si>
    <t>FCS Govt of Punjab</t>
  </si>
  <si>
    <t>Punjab State Child Protection Society of Department of Social Security and Women &amp; Child Developmen</t>
  </si>
  <si>
    <t>Department of Health &amp; Family Welfare, Punjab</t>
  </si>
  <si>
    <t>Punjab State e- Governance Society</t>
  </si>
  <si>
    <t>Govt. of Uttarkhand</t>
  </si>
  <si>
    <t>Department of Information Technology</t>
  </si>
  <si>
    <t>FCR Govt of Haryana</t>
  </si>
  <si>
    <t>District IT Society Ambala</t>
  </si>
  <si>
    <t>District IT Society Bhiwani</t>
  </si>
  <si>
    <t>District IT Society Faridabad</t>
  </si>
  <si>
    <t>District IT Society Fatehabad</t>
  </si>
  <si>
    <t>District IT Society Gurgaon</t>
  </si>
  <si>
    <t>District IT Society Hisar</t>
  </si>
  <si>
    <t>District IT Society Jhajjar</t>
  </si>
  <si>
    <t>District IT Society Jind</t>
  </si>
  <si>
    <t>District IT Society Kaithal</t>
  </si>
  <si>
    <t>District IT Society Karnal</t>
  </si>
  <si>
    <t>District IT Society Kurukshetra</t>
  </si>
  <si>
    <t>District IT Society Mahendragarh</t>
  </si>
  <si>
    <t>District IT Society Mewat</t>
  </si>
  <si>
    <t>District IT Society Palwal</t>
  </si>
  <si>
    <t>District IT Society Panchkula</t>
  </si>
  <si>
    <t>District IT Society Panipat</t>
  </si>
  <si>
    <t>District IT Society Rewari</t>
  </si>
  <si>
    <t>District IT Society Rohtak</t>
  </si>
  <si>
    <t>District IT Society Sirsa</t>
  </si>
  <si>
    <t>District IT Society Sonipat</t>
  </si>
  <si>
    <t>District IT Society Yamuna Nagar</t>
  </si>
  <si>
    <t>Dept of ITC Govt of Rajasthan</t>
  </si>
  <si>
    <t>Rajcomp Info Services Ltd</t>
  </si>
  <si>
    <t>Govt of Sikkim - Dept of Econo</t>
  </si>
  <si>
    <t>Department of Economics Statistics  Monitoring and Evaluation DESME</t>
  </si>
  <si>
    <t>RDD Govt of Tripura</t>
  </si>
  <si>
    <t>District Magistrate &amp; Collector, West Tripura District</t>
  </si>
  <si>
    <t>District Magistrate &amp; Collector,Sepahijala District</t>
  </si>
  <si>
    <t>District Magistrate &amp; Collector, Khowai District</t>
  </si>
  <si>
    <t>District Magistrate &amp; Collector, Gomati District</t>
  </si>
  <si>
    <t>District Magistrate &amp; Collector, South Tripura</t>
  </si>
  <si>
    <t>District Magistrate &amp; Collector, Unakoti  District</t>
  </si>
  <si>
    <t>District Magistrate &amp; Collector, NorthTripura District</t>
  </si>
  <si>
    <t>District Magistrate &amp;  Collector, Dhalai District</t>
  </si>
  <si>
    <t>General Admn. Department, Govt of Assam</t>
  </si>
  <si>
    <t>Deputy Commissioner Kamrup,Metro</t>
  </si>
  <si>
    <t>Deputy Commissioner Dima Hasao</t>
  </si>
  <si>
    <t>Govt of Gujarat</t>
  </si>
  <si>
    <t xml:space="preserve">Gujarat Social Infrastructure Development Society </t>
  </si>
  <si>
    <t>UT Of Daman and Diu</t>
  </si>
  <si>
    <t>UT of Daman and Diu</t>
  </si>
  <si>
    <t>UT Govt. Of Dadra &amp; Nagar Haveli</t>
  </si>
  <si>
    <t>Administration of DNH</t>
  </si>
  <si>
    <t>Govt of Maharashtra</t>
  </si>
  <si>
    <t>Mahaonline Limited</t>
  </si>
  <si>
    <t xml:space="preserve">Govt of Karnataka </t>
  </si>
  <si>
    <t>Centre for e-Governance, GOK</t>
  </si>
  <si>
    <t>EDCS GOK</t>
  </si>
  <si>
    <t>Govt of Goa</t>
  </si>
  <si>
    <t>Directorate of Planning, Statistics &amp; Evaluation-Govt of Goa</t>
  </si>
  <si>
    <t>Directorate of Women &amp; Child Department, Govt Of Goa</t>
  </si>
  <si>
    <t>M/s. Goa Electronics Ltd</t>
  </si>
  <si>
    <t>Govt of Kerala</t>
  </si>
  <si>
    <t>Akshaya</t>
  </si>
  <si>
    <t>UT of Puducherry</t>
  </si>
  <si>
    <t>Planning and Research Department</t>
  </si>
  <si>
    <t>Civil Supplies - A&amp;N Islands</t>
  </si>
  <si>
    <t>Director ,CS&amp;CA</t>
  </si>
  <si>
    <t>Govt of UT of Chandigarh</t>
  </si>
  <si>
    <t>Department of IT, Chandigarh</t>
  </si>
  <si>
    <t xml:space="preserve">Odisha Computer Application Center </t>
  </si>
  <si>
    <t>Odisha Computer Appliation Centre</t>
  </si>
  <si>
    <t>DEPUTY COMMISSIONER TAWANG</t>
  </si>
  <si>
    <t>CIRCLE OFFICER TAWANG</t>
  </si>
  <si>
    <t>DC West Kameng</t>
  </si>
  <si>
    <t>Deputy Director of School Education</t>
  </si>
  <si>
    <t>DC East Kameng</t>
  </si>
  <si>
    <t>DEPUTY DIRECTOR OF SCHOOL EDUCATION SEPPA</t>
  </si>
  <si>
    <t>DC PAPUMPARE</t>
  </si>
  <si>
    <t>Circle Officer Toru</t>
  </si>
  <si>
    <t>DC ITANAGAR CAPITAL COMPLEX</t>
  </si>
  <si>
    <t>Extra Assistant Commissioner Itanagar</t>
  </si>
  <si>
    <t>Extra Assistant Commissioner Naharlagun</t>
  </si>
  <si>
    <t>DC LOWER SUBANSIRI</t>
  </si>
  <si>
    <t>ADC ZIRO SADAR</t>
  </si>
  <si>
    <t>D.C. KURUNG KUMEY</t>
  </si>
  <si>
    <t>CO, SARLI</t>
  </si>
  <si>
    <t>DC Upper Subansiri</t>
  </si>
  <si>
    <t>DDSE Daporijo</t>
  </si>
  <si>
    <t>DC Aalo</t>
  </si>
  <si>
    <t>DC office Aalo</t>
  </si>
  <si>
    <t>DC East Siang</t>
  </si>
  <si>
    <t>DDSE Pasighat</t>
  </si>
  <si>
    <t>DC Upper Siang District</t>
  </si>
  <si>
    <t>Extra Assistant Commissioner Yingkiong</t>
  </si>
  <si>
    <t>DC Dibang Valley</t>
  </si>
  <si>
    <t>Deptt. Of Economics &amp; Statistics, Anini</t>
  </si>
  <si>
    <t>DC Lower Dibang</t>
  </si>
  <si>
    <t>Circle Officer, Roing1</t>
  </si>
  <si>
    <t>DC LOHIT</t>
  </si>
  <si>
    <t>DDSE Lohit</t>
  </si>
  <si>
    <t>CDPO Tezu ICDS</t>
  </si>
  <si>
    <t>DFCSO, Tezu</t>
  </si>
  <si>
    <t>Deputy Commissioner, Anjaw</t>
  </si>
  <si>
    <t>DFCSO Anjaw</t>
  </si>
  <si>
    <t>DC NAMSAI</t>
  </si>
  <si>
    <t>EAC LEKANG</t>
  </si>
  <si>
    <t>DSO STAT NAMSAI</t>
  </si>
  <si>
    <t>DEPUTY COMMISSIONER CHANGLANG</t>
  </si>
  <si>
    <t>ADDITIONAL DEPUTY COMMISSIONER  BORDUMSA</t>
  </si>
  <si>
    <t>DC  Tirap District</t>
  </si>
  <si>
    <t>Deptt Of Economics &amp; Statistics Tirap</t>
  </si>
  <si>
    <t>DC Longding</t>
  </si>
  <si>
    <t>Deputy Commissioner, Longding</t>
  </si>
  <si>
    <t>DC South East</t>
  </si>
  <si>
    <t>D C South East</t>
  </si>
  <si>
    <t>DY. COMMISSIONER SHAHDARA</t>
  </si>
  <si>
    <t>DC SHAHDARA</t>
  </si>
  <si>
    <t>Rural Development Department Bihar-1</t>
  </si>
  <si>
    <t>Rural Development Department, Bihar</t>
  </si>
  <si>
    <t>Dept. Of IT, Govt of Manipur</t>
  </si>
  <si>
    <t>Department of Information Technology, Govt. Of Manipur</t>
  </si>
  <si>
    <t>Tamil Nadu eGovernance Agency</t>
  </si>
  <si>
    <t>Electronics Corporation of Tamil Nadu Limited</t>
  </si>
  <si>
    <t>TAMILNADU ARASU CABLE TV CORPORATION LTD</t>
  </si>
  <si>
    <t>Commissioner Nagaland</t>
  </si>
  <si>
    <t>DC Kohima</t>
  </si>
  <si>
    <t>DC Mokokchung</t>
  </si>
  <si>
    <t>ADC Meluri</t>
  </si>
  <si>
    <t>ADC Pfutsero</t>
  </si>
  <si>
    <t>DC Tuensang</t>
  </si>
  <si>
    <t>DC Kiphire</t>
  </si>
  <si>
    <t>ADC Tizit</t>
  </si>
  <si>
    <t>ADC Aboi</t>
  </si>
  <si>
    <t>SDO C Chen</t>
  </si>
  <si>
    <t>DC Zunheboto</t>
  </si>
  <si>
    <t>DC Wokha</t>
  </si>
  <si>
    <t>DC Dimapur</t>
  </si>
  <si>
    <t>SDO Kuhuboto</t>
  </si>
  <si>
    <t>DC  Phek</t>
  </si>
  <si>
    <t>DC Mon</t>
  </si>
  <si>
    <t>DC Peren</t>
  </si>
  <si>
    <t>SDO C Jalukie</t>
  </si>
  <si>
    <t>ADC Bhandari</t>
  </si>
  <si>
    <t>Special Secretary Home</t>
  </si>
  <si>
    <t>Special Secretary Home,Govt. of Manipur</t>
  </si>
  <si>
    <t>Manipur Electronics Dev Corp</t>
  </si>
  <si>
    <t>Govt. of Mizoram</t>
  </si>
  <si>
    <t>Deputy Commissioner, Aizawl</t>
  </si>
  <si>
    <t>DC Lunglei</t>
  </si>
  <si>
    <t>DC Siaha</t>
  </si>
  <si>
    <t>D.C. Champhai</t>
  </si>
  <si>
    <t>Deputy Commissioner,Kolasib</t>
  </si>
  <si>
    <t>DC Serchhip</t>
  </si>
  <si>
    <t>Deputy Commissioner, Lawngtlai</t>
  </si>
  <si>
    <t>DC Mamit</t>
  </si>
  <si>
    <t>DIT Lakshadweep</t>
  </si>
  <si>
    <t>General Administration Department</t>
  </si>
  <si>
    <t>General Adminstration Department B</t>
  </si>
  <si>
    <t>Corporation Bank</t>
  </si>
  <si>
    <t>CORPORATION BANK</t>
  </si>
  <si>
    <t>Vijaya Bank</t>
  </si>
  <si>
    <t>UCO BANK</t>
  </si>
  <si>
    <t>Paschim Banga Gramin Bank</t>
  </si>
  <si>
    <t>Andhra Bank</t>
  </si>
  <si>
    <t xml:space="preserve">Chaitanya Godavari Grameen Bank </t>
  </si>
  <si>
    <t>KotakMahindra Bank</t>
  </si>
  <si>
    <t>Kotak Mahindra Bank</t>
  </si>
  <si>
    <t>Lakshmi Vilas Bank</t>
  </si>
  <si>
    <t>Bandhan Bank Ltd</t>
  </si>
  <si>
    <t xml:space="preserve">Catholic Syrian Bank   </t>
  </si>
  <si>
    <t>CatholicSyrian Bank</t>
  </si>
  <si>
    <t xml:space="preserve">City Union Bank Limited        </t>
  </si>
  <si>
    <t xml:space="preserve">CityUnion Bank Limited  </t>
  </si>
  <si>
    <t>DCB Bank</t>
  </si>
  <si>
    <t>DCB Bank Ltd</t>
  </si>
  <si>
    <t>Federal Bank</t>
  </si>
  <si>
    <t>HDFC Bank Limited</t>
  </si>
  <si>
    <t>ICICI Bank Limited</t>
  </si>
  <si>
    <t>ICICI Bank Ltd</t>
  </si>
  <si>
    <t>IDFC BANK LIMITED</t>
  </si>
  <si>
    <t>IndusInd Bank</t>
  </si>
  <si>
    <t>IndusInd Bank Limited</t>
  </si>
  <si>
    <t>Karnataka Bank</t>
  </si>
  <si>
    <t xml:space="preserve">Karur Vysya Bank </t>
  </si>
  <si>
    <t xml:space="preserve">KarurVysya Bank  </t>
  </si>
  <si>
    <t>The Nainital Bank Ltd</t>
  </si>
  <si>
    <t>The Nainital Bank Limited</t>
  </si>
  <si>
    <t>RBL Bank Limited</t>
  </si>
  <si>
    <t>South Indian Bank</t>
  </si>
  <si>
    <t>Tamil Nadu Mercantile Bank</t>
  </si>
  <si>
    <t>Dhanlaxmi Bank</t>
  </si>
  <si>
    <t>YES Bank Limited</t>
  </si>
  <si>
    <t>Axis Bank Ltd</t>
  </si>
  <si>
    <t>Bank of Baroda_New_648</t>
  </si>
  <si>
    <t>Bank of Baroda</t>
  </si>
  <si>
    <t>BARODA GUJARAT GRAMIN BANK</t>
  </si>
  <si>
    <t>Bank of India_New_649</t>
  </si>
  <si>
    <t>Bank of India</t>
  </si>
  <si>
    <t>Narmada Jhabua Gramin Bank</t>
  </si>
  <si>
    <t>Gramin Bank of Aryavart</t>
  </si>
  <si>
    <t>Vidharbha Konkan Gramin Bank</t>
  </si>
  <si>
    <t>Central Bank of India_New_650</t>
  </si>
  <si>
    <t>CENTRAL BANK OF INDIA</t>
  </si>
  <si>
    <t>Uttarbanga Kshetriya Gramin Bank</t>
  </si>
  <si>
    <t>Uttar Bihar Gramin Bank</t>
  </si>
  <si>
    <t>Indian Bank_New_651</t>
  </si>
  <si>
    <t>Indian Bank</t>
  </si>
  <si>
    <t>ORIENTAL BANK OF COMMERCE_NEW_652</t>
  </si>
  <si>
    <t>Oriental Bank of Commerce</t>
  </si>
  <si>
    <t>Punjab National Bank_NEW_653</t>
  </si>
  <si>
    <t>Punjab National Bank</t>
  </si>
  <si>
    <t>STATE BANK OF INDIA_New_654</t>
  </si>
  <si>
    <t>State Bank of India</t>
  </si>
  <si>
    <t>Andhra Pradesh Grameena Vikas Bank</t>
  </si>
  <si>
    <t>CHHATTISGARH RAJYA  GRAMIN BANK</t>
  </si>
  <si>
    <t>MADHYANCHAL GRAMIN BANK</t>
  </si>
  <si>
    <t>PURVANCHAL BANK</t>
  </si>
  <si>
    <t>RAJASTHAN MARUDHARA GRAMIN BANK</t>
  </si>
  <si>
    <t>SAURASHTRA GRAMIN BANK</t>
  </si>
  <si>
    <t>TELANGANA GRAMEENA BANK</t>
  </si>
  <si>
    <t>UTKAL GRAMEEN BANK</t>
  </si>
  <si>
    <t>UTTARAKHAND GRAMIN BANK</t>
  </si>
  <si>
    <t>LHO AHMEDABAD</t>
  </si>
  <si>
    <t>LHO AMRAVATI</t>
  </si>
  <si>
    <t>LHO BANGALORE</t>
  </si>
  <si>
    <t>LHO BHOPAL</t>
  </si>
  <si>
    <t>LHO BHUBANESWAR</t>
  </si>
  <si>
    <t>LHO CHANDIGARH</t>
  </si>
  <si>
    <t>LHO CHENNAI</t>
  </si>
  <si>
    <t>LHO DELHI</t>
  </si>
  <si>
    <t>LHO GUWAHATI</t>
  </si>
  <si>
    <t>LHO HYDERABAD</t>
  </si>
  <si>
    <t>LHO JAIPUR</t>
  </si>
  <si>
    <t>LHO KOLKATA</t>
  </si>
  <si>
    <t>LHO LUCKNOW</t>
  </si>
  <si>
    <t>LHO MUMBAI</t>
  </si>
  <si>
    <t>LHO PATNA</t>
  </si>
  <si>
    <t>LHO THIRUVANANTHAPURAM</t>
  </si>
  <si>
    <t>United Bank Of India_New_655</t>
  </si>
  <si>
    <t>United Bank Of India</t>
  </si>
  <si>
    <t>Bangiya Gramin Vikash Bank</t>
  </si>
  <si>
    <t>Union Bank Of India_New_656</t>
  </si>
  <si>
    <t>Union Bank Of INDIA</t>
  </si>
  <si>
    <t>KASHI GOMTI SAMYUT GRAMIN BANK</t>
  </si>
  <si>
    <t>Canara Bank_New_657</t>
  </si>
  <si>
    <t>CANARA BANK</t>
  </si>
  <si>
    <t>PRAGATHI KRISHNA GRAMINA BANK</t>
  </si>
  <si>
    <t>Syndicate Bank_New_658</t>
  </si>
  <si>
    <t>Syndicate Bank</t>
  </si>
  <si>
    <t>ANDHRA PRAGATHI GRAMEENA BANK</t>
  </si>
  <si>
    <t>KARNATAKA VIKAS GRAMEENA BANK</t>
  </si>
  <si>
    <t>INDIAN OVERSEAS BANK_NEW_659</t>
  </si>
  <si>
    <t>Indian Overseas Bank</t>
  </si>
  <si>
    <t>Odisha Gramya Bank</t>
  </si>
  <si>
    <t>Punjab &amp; Sind Bank_New_660</t>
  </si>
  <si>
    <t>Punjab &amp; Sindh Bank</t>
  </si>
  <si>
    <t>ALLAHABAD BANK_NEW_661</t>
  </si>
  <si>
    <t>ALLAHABAD BANK</t>
  </si>
  <si>
    <t>BANK OF MAHARASHTRA_NEW_662</t>
  </si>
  <si>
    <t>Bank of Maharashtra</t>
  </si>
  <si>
    <t>Maharashtra Gramin Bank</t>
  </si>
  <si>
    <t>Dena Bank_New_664</t>
  </si>
  <si>
    <t>DENA BANK</t>
  </si>
  <si>
    <t>IDBI Bank Ltd_New_667</t>
  </si>
  <si>
    <t>IDBI Bank Ltd</t>
  </si>
  <si>
    <t>BARODA UTTAR PRADESH GRAMIN BANK</t>
  </si>
  <si>
    <t>Baroda UP Gramin Bank</t>
  </si>
  <si>
    <t>Baroda Rajasthan Kshetriya Gramin Bank</t>
  </si>
  <si>
    <t>Ujjivan Small Finance Bank</t>
  </si>
  <si>
    <t xml:space="preserve">Bharat Sanchar Nigam Limited </t>
  </si>
  <si>
    <t>BSNL AP Circle</t>
  </si>
  <si>
    <t>BSNL Telangana Circle</t>
  </si>
  <si>
    <t>BSNL KARNATAKA CIRCLE</t>
  </si>
  <si>
    <t>BSNL TamilNadu Circle</t>
  </si>
  <si>
    <t>Chennai Telephones</t>
  </si>
  <si>
    <t>BSNL Bihar Circle</t>
  </si>
  <si>
    <t>BSNL ODISHA CIRCLE</t>
  </si>
  <si>
    <t>BSNL Jharkhand Circle</t>
  </si>
  <si>
    <t>BSNL Assam Circle</t>
  </si>
  <si>
    <t>BSNL West Bengal Circle</t>
  </si>
  <si>
    <t xml:space="preserve">BSNL Gujarat TelecomCircle </t>
  </si>
  <si>
    <t xml:space="preserve">BSNL Maharashtra </t>
  </si>
  <si>
    <t>BSNL Chhattisgarh</t>
  </si>
  <si>
    <t>BSNL Himachal Telecom Circle</t>
  </si>
  <si>
    <t>BSNL Rajasthan Circle</t>
  </si>
  <si>
    <t>BSNL Punjab Telecom Circle</t>
  </si>
  <si>
    <t>BSNL Uttar Pradesh East Circle</t>
  </si>
  <si>
    <t>BSNL Uttar Pradesh west Circle</t>
  </si>
  <si>
    <t>Uttarakhand Telecom Circle</t>
  </si>
  <si>
    <t>Indiapost</t>
  </si>
  <si>
    <t>Department of Posts, Karnataka Circle</t>
  </si>
  <si>
    <t>DOP Punjab Circle, Chandigarh</t>
  </si>
  <si>
    <t xml:space="preserve">Chief Postmaster General ,Andhra Pradesh </t>
  </si>
  <si>
    <t>THE CHIEF POSTMASTER GENERAL, ASSAM CIRCLE GUWAHATI</t>
  </si>
  <si>
    <t>The Chief Postmaster General, Bihar Circle, Patna</t>
  </si>
  <si>
    <t>The chief Postmaster General, Chhattisgarh Circle,Raipur</t>
  </si>
  <si>
    <t>Chief Postmaster General, Delhi Circle</t>
  </si>
  <si>
    <t>The Chief Postmaster General, Gujarat Circle</t>
  </si>
  <si>
    <t>DEPARTMENT OF POSTS, HARYANA CIRCLE</t>
  </si>
  <si>
    <t>Department of Post, Himachal Circle, Shimla</t>
  </si>
  <si>
    <t>Department of Post J&amp;K Circle</t>
  </si>
  <si>
    <t>The Chief Postmaster General, Jharkhand Circle</t>
  </si>
  <si>
    <t>DEPARTMENT OF POSTS KERALA CIRCLE</t>
  </si>
  <si>
    <t>Chief Postmaster General M.P.Circle Bhopal</t>
  </si>
  <si>
    <t>Chief Post Master General, Maharashtra Circle Mumbai</t>
  </si>
  <si>
    <t>Chief Postmastert General, North East Circle, Shillong</t>
  </si>
  <si>
    <t>The chief postmaster General Odisha Circle Bhubaneswar</t>
  </si>
  <si>
    <t>Chief Postmaster General, Rajasthan Circle</t>
  </si>
  <si>
    <t>Department of Posts, Tamilnadu</t>
  </si>
  <si>
    <t>The Chief Post Master General, Telangana Circle</t>
  </si>
  <si>
    <t>UP Circle  Department of Post</t>
  </si>
  <si>
    <t xml:space="preserve">Chief Postmaster General Uttarakhand Circle </t>
  </si>
  <si>
    <t>The Chief Postmaster General, West Bengal Circle</t>
  </si>
  <si>
    <t>Delhi-NW DC</t>
  </si>
  <si>
    <t>DC NORTH WEST</t>
  </si>
  <si>
    <t>Delhi SW DC</t>
  </si>
  <si>
    <t>DCSW</t>
  </si>
  <si>
    <t>Delhi - North DC</t>
  </si>
  <si>
    <t xml:space="preserve">DC NORTH DELHI </t>
  </si>
  <si>
    <t>Delhi - Central DC</t>
  </si>
  <si>
    <t>Delhi Central DC</t>
  </si>
  <si>
    <t>Delhi - ND DC</t>
  </si>
  <si>
    <t>DC NEW DELHI</t>
  </si>
  <si>
    <t>Delhi- West DC</t>
  </si>
  <si>
    <t xml:space="preserve">DC WEST DELHI </t>
  </si>
  <si>
    <t>Delhi - NE DC</t>
  </si>
  <si>
    <t>DC NORTH-EAST</t>
  </si>
  <si>
    <t>Delhi - East DC</t>
  </si>
  <si>
    <t>East Delhi DC</t>
  </si>
  <si>
    <t>NSDL e-Governance Infrastructure Limited</t>
  </si>
  <si>
    <t>Karvy Data Management Services</t>
  </si>
  <si>
    <t>Department of Information Technology Govt of Jharkhand</t>
  </si>
  <si>
    <t>Department of Information Technology and e-Gov, Government of Jharkhand</t>
  </si>
  <si>
    <t>Information Technology &amp; Communication Department</t>
  </si>
  <si>
    <t>Directorate of ESD</t>
  </si>
  <si>
    <t>Information Technology Electronics and Communication Department, Govt of Telangana</t>
  </si>
  <si>
    <t>Electronic Service Delivery</t>
  </si>
  <si>
    <t xml:space="preserve">Madhya Pradesh State Electronics Development Corporation Ltd.  </t>
  </si>
  <si>
    <t>Madhya Pradesh State Electronics Development Corporation Ltd.</t>
  </si>
  <si>
    <t>Atalji Janasnehi Directorate, Government of Karnataka</t>
  </si>
  <si>
    <t>Atalji Janasnehi Directorate, GOK</t>
  </si>
  <si>
    <t>Directorate of Social welfare, A&amp;N Islands</t>
  </si>
  <si>
    <t xml:space="preserve"> Directorate of Social welfare, A&amp;N Islands</t>
  </si>
  <si>
    <t>Social Welfare Deptt.,Govt of Bihar</t>
  </si>
  <si>
    <t>Director School Education UT Chandigarh</t>
  </si>
  <si>
    <t>Sarva Siksha Abhiyan Society</t>
  </si>
  <si>
    <t>Women &amp; Child Development, Govt. of Gujarat</t>
  </si>
  <si>
    <t>Director ICDS, Women &amp; Child Development, Govt. of Gujarat</t>
  </si>
  <si>
    <t>Education Department, Govt. of Gujarat</t>
  </si>
  <si>
    <t>Director of primary education,  Gujarat</t>
  </si>
  <si>
    <t>Commissioner of school,  Gujarat</t>
  </si>
  <si>
    <t>Directorate of Secondary Education, Haryana</t>
  </si>
  <si>
    <t>Directorate of Woman and Child Development, Government of Himachal Pradesh</t>
  </si>
  <si>
    <t>Director, Woman and Child Development, Govt. of Himachal Pradesh</t>
  </si>
  <si>
    <t>Women &amp; Child  Devlopment, Maharashtra</t>
  </si>
  <si>
    <t>wcddelhi</t>
  </si>
  <si>
    <t>Department of WCD GNCT of Delhi</t>
  </si>
  <si>
    <t>Deptt. Of School Education, Serva Shiksha Abhiyan,Govt. Of Telangana</t>
  </si>
  <si>
    <t>Enrolment Agency Sarva Shiksha Abhiyan</t>
  </si>
  <si>
    <t>School Education &amp; Sports, UP</t>
  </si>
  <si>
    <t>School Education Department Uttarakhand</t>
  </si>
  <si>
    <t>School education department Uttarakhand</t>
  </si>
  <si>
    <t>Director General Health Services,Health Deptt, Haryana</t>
  </si>
  <si>
    <t>District Family &amp; Welfare Society, Ambala</t>
  </si>
  <si>
    <t>District Family and Welfare Society Bhiwani</t>
  </si>
  <si>
    <t>District Family &amp; Welfare Society Faridabad</t>
  </si>
  <si>
    <t>District Health and Family Welfare Society Fatehabad</t>
  </si>
  <si>
    <t>District Family &amp; Welfare Society Gurgaon</t>
  </si>
  <si>
    <t>District Health &amp; Family Welfare Society, Hisar</t>
  </si>
  <si>
    <t>District Health and Family Welfare Society, Jhajjar</t>
  </si>
  <si>
    <t>District Health &amp;Family and Welfare Society Jind.</t>
  </si>
  <si>
    <t>District Family and Welfare Society, Kaithal</t>
  </si>
  <si>
    <t>District Health &amp; Family Welfare Society, Kurukshetra</t>
  </si>
  <si>
    <t xml:space="preserve">District Family and Welfare Society, Karnal </t>
  </si>
  <si>
    <t>District Family &amp; Welfare Society Mewat</t>
  </si>
  <si>
    <t>District Family &amp; Welfare Society Palwal</t>
  </si>
  <si>
    <t>District Family and Welfare Society Panchkula</t>
  </si>
  <si>
    <t>District Family and Welfare Society Panipat</t>
  </si>
  <si>
    <t>District Family &amp; Welfare Society Rewari</t>
  </si>
  <si>
    <t>District Family and Welfare Society Rohtak</t>
  </si>
  <si>
    <t>district Health&amp; Family Welfare Society Sirsa</t>
  </si>
  <si>
    <t>District Health &amp; Family Welfare Society, Sonipat</t>
  </si>
  <si>
    <t>District Family and Welfare Society Yamuna Nagar</t>
  </si>
  <si>
    <t>Director Health and Family Welfare, UT</t>
  </si>
  <si>
    <t>State Health Society</t>
  </si>
  <si>
    <t>Directorate of Health Services, A&amp;N Islands</t>
  </si>
  <si>
    <t xml:space="preserve"> DHS, A&amp;N Islands</t>
  </si>
  <si>
    <t>Directorate of Public Health and Family Welfare, Govt of Andhra Pradesh</t>
  </si>
  <si>
    <t xml:space="preserve"> Chief Registrar Births &amp; Deaths -cum-Director Health Services </t>
  </si>
  <si>
    <t>District Registrar Births &amp; Deaths cum Chief Medical Officer Bilaspur</t>
  </si>
  <si>
    <t>District Registrar Births &amp; Deaths cum Chief Medical Officer Chamba</t>
  </si>
  <si>
    <t>District Registrar Births &amp; Deaths cum Chief Medical Officer Hamirpur</t>
  </si>
  <si>
    <t>District Registrar Births &amp; Deaths cum Chief Medical Officer Kangra</t>
  </si>
  <si>
    <t>District Registrar Births &amp; Deaths cum Chief Medical Officer Kinnaur</t>
  </si>
  <si>
    <t>District Registrar Births &amp; Deaths cum Chief Medical Officer Kullu</t>
  </si>
  <si>
    <t>District Registrar Births &amp; Deaths cum Chief Medical Officer, Mandi</t>
  </si>
  <si>
    <t>District Registrar Births &amp; Deaths cum Chief Medical Officer, Shimla</t>
  </si>
  <si>
    <t>District Registrar Births &amp; Deaths cum Chief Medical Officer, Sirmour</t>
  </si>
  <si>
    <t>District Registrar Births &amp; Deaths cum Chief Medical Officer, Solan</t>
  </si>
  <si>
    <t>District Registrar Births &amp; Deaths cum Chief Medical Officer, Una</t>
  </si>
  <si>
    <t>Department of Health &amp; Family Welfare, Govt of Telangana</t>
  </si>
  <si>
    <t>Health Department, Govt of Uttar Pradesh</t>
  </si>
  <si>
    <t>Director Social Welfare Uttarakhand</t>
  </si>
  <si>
    <t>Department of Social Welfare Uttarakhand</t>
  </si>
  <si>
    <t>State Project Director SSA J&amp;K</t>
  </si>
  <si>
    <t>State Project Director SSA  Department of Education JK</t>
  </si>
  <si>
    <t>State Mission Director ICDS Social Welfare Department JK</t>
  </si>
  <si>
    <t>State Mission Director ICDS Social Welfare Department, J&amp;K</t>
  </si>
  <si>
    <t>Electronics &amp; Information Technology E&amp;IT Department Government of Chhattisgarh GoCG</t>
  </si>
  <si>
    <t>CHIPS</t>
  </si>
  <si>
    <t>Integrated Child Development Services , Government of Tamil Nadu</t>
  </si>
  <si>
    <t>Directorate of Education School, Government Of Manipur</t>
  </si>
  <si>
    <t>Women and Child Development Govt. of Jharkhand</t>
  </si>
  <si>
    <t>Women and Child Development</t>
  </si>
  <si>
    <t>District Sukhmani Society For Citizen Services Mansa Punjab</t>
  </si>
  <si>
    <t>District Sukhmani Society Sangrur Punjab</t>
  </si>
  <si>
    <t>DC Siang</t>
  </si>
  <si>
    <t>CO PANGIN</t>
  </si>
  <si>
    <t>Nevaeh Technology Pvt. Ltd.</t>
  </si>
  <si>
    <t>CSC e-Governance Services India Limited</t>
  </si>
  <si>
    <t>CSC SPV</t>
  </si>
  <si>
    <t>CSC e Gov</t>
  </si>
  <si>
    <t>Bihar Gramin Bank</t>
  </si>
  <si>
    <t>Kaveri Grameena Bank</t>
  </si>
  <si>
    <t>VANANCHAL GRAMIN BANK</t>
  </si>
  <si>
    <t>Tripura Gramin Bank</t>
  </si>
  <si>
    <t>PRATHAMA BANK</t>
  </si>
  <si>
    <t>BSNL Kerala Circle</t>
  </si>
  <si>
    <t>BSNL A&amp;N  Circle</t>
  </si>
  <si>
    <t>KOLKATA TELEPHONES</t>
  </si>
  <si>
    <t xml:space="preserve">BSNL Madhya Pradesh  Circle </t>
  </si>
  <si>
    <t>BSNL Haryana Telecom Circle</t>
  </si>
  <si>
    <t>AISECT Limited</t>
  </si>
  <si>
    <t>MPOnline Limited</t>
  </si>
  <si>
    <t>U.P. Development Systems Corporation Ltd</t>
  </si>
  <si>
    <t>Yuvaan Infotech</t>
  </si>
  <si>
    <t>SRM Techsol Pvt. Ltd.</t>
  </si>
  <si>
    <t>Office of the Deputy Commissioner, Golaghat</t>
  </si>
  <si>
    <t>Deputy commissioner Jorhat</t>
  </si>
  <si>
    <t>Deputy Commissioner ,Nagaon</t>
  </si>
  <si>
    <t>Office of the Deputy Commissioner , Hojai</t>
  </si>
  <si>
    <t>Office of the Deputy Commissioner , Kamrup</t>
  </si>
  <si>
    <t>Deputy Commissioner Nalbari</t>
  </si>
  <si>
    <t>Office of the Deputy Commissioner, Barpeta</t>
  </si>
  <si>
    <t>Deputy Commissioner Chirang</t>
  </si>
  <si>
    <t>Deputy commissioner Kokrajhar</t>
  </si>
  <si>
    <t>Deputy Commissioner South Salmara Mankachar</t>
  </si>
  <si>
    <t>Deputy Commissioner Darrang</t>
  </si>
  <si>
    <t>DEPUTY COMMISSIONER DHEMAJI</t>
  </si>
  <si>
    <t>Deputy Commissioner ,Karbi Anglong</t>
  </si>
  <si>
    <t>DEPUTY COMMISSIONER KRA DAADI</t>
  </si>
  <si>
    <t>Office of the CO Palin</t>
  </si>
  <si>
    <t>SDO Phomching</t>
  </si>
  <si>
    <t>SCHHOOL EDUCATION DEPT,GOVT OF TAMIL NADU</t>
  </si>
  <si>
    <t>SCHOOL EDUCATION DEPT,GOVT OF TAMIL NADU</t>
  </si>
  <si>
    <t>ARUNACHAL PRADESH RURAL BANK</t>
  </si>
  <si>
    <t>AU Small Finance Bank Limted</t>
  </si>
  <si>
    <t>AU Small Finance Bank Limited</t>
  </si>
  <si>
    <t>Deputy commissioner Goalpara</t>
  </si>
  <si>
    <t>2790</t>
  </si>
  <si>
    <t>Office of the Deputy Commissioner , Bongaigaon</t>
  </si>
  <si>
    <t>2796</t>
  </si>
  <si>
    <t>Office of the  Deputy Commissioner, Sonitpur</t>
  </si>
  <si>
    <t>2798</t>
  </si>
  <si>
    <t>Deputy commissioner, Lakhimpur</t>
  </si>
  <si>
    <t>Mandatory BIO Update &gt;=5</t>
  </si>
  <si>
    <t>Mandatory BIO Update &gt; 15</t>
  </si>
  <si>
    <t>No. of Biometrric updates</t>
  </si>
  <si>
    <t>No. of Demographic updates</t>
  </si>
  <si>
    <t>Grand Total</t>
  </si>
  <si>
    <t>Registrar Name</t>
  </si>
  <si>
    <t>Sl. No.</t>
  </si>
  <si>
    <t>Gross Amount</t>
  </si>
  <si>
    <t>`</t>
  </si>
  <si>
    <t>Inhouse model</t>
  </si>
  <si>
    <t>Yes</t>
  </si>
  <si>
    <t>983</t>
  </si>
  <si>
    <t>BSNL Maharashtra Circle</t>
  </si>
  <si>
    <t>BSNL (Bengaluru)</t>
  </si>
  <si>
    <t>BSNL(Odisha Circle Bhubaneshwar)</t>
  </si>
  <si>
    <t>BSNL(UP West Circle, Meerut)</t>
  </si>
  <si>
    <t>BSNL (Kerala Circle)</t>
  </si>
  <si>
    <t>BSNL(Assam Circle )</t>
  </si>
  <si>
    <t>Central Bank of India</t>
  </si>
  <si>
    <t>RDD Govt. of Tripura</t>
  </si>
  <si>
    <t>707</t>
  </si>
  <si>
    <t>711</t>
  </si>
  <si>
    <t>728</t>
  </si>
  <si>
    <t>713</t>
  </si>
  <si>
    <t>706</t>
  </si>
  <si>
    <t>No</t>
  </si>
  <si>
    <t>Reg-code</t>
  </si>
  <si>
    <t>Aadhaar generated count for Phase III</t>
  </si>
  <si>
    <t>Aadhaar Generated -CEL Phase III</t>
  </si>
  <si>
    <t>Aadhaar generated count for Phase IV</t>
  </si>
  <si>
    <t>Aadhaar Generated -CEL Phase IV</t>
  </si>
  <si>
    <t>Successful Mandatory BIO Update &gt;=5</t>
  </si>
  <si>
    <t>Successful Mandatory BIO Update &gt;=15</t>
  </si>
  <si>
    <t>In-house model</t>
  </si>
  <si>
    <t>Balance amount to be withheld for DMS pendency  (B/F)</t>
  </si>
  <si>
    <t>Balance amount to be withheld for DMS pendency from future releases  [Carried forward]</t>
  </si>
  <si>
    <t>Adjustment on account of mismatch of EA during the period April-2017 &amp; May-2017</t>
  </si>
  <si>
    <t>Penalty as per revised policy for enforcing process guidelines w.e.f. 01.04.2018</t>
  </si>
  <si>
    <t>Recovery of Penalty as per new policy for enforcing process guidelines w.e.f. 01.04.2018 ( Penalty of max 10% of Gross Amount or actual whichever is less)</t>
  </si>
  <si>
    <t>Total recovery  (Col.17+Col.18)</t>
  </si>
  <si>
    <t xml:space="preserve">Recovery in current release
</t>
  </si>
  <si>
    <t>Balance recovery (Col.19-Col.20)
[Carried forward]</t>
  </si>
  <si>
    <t>Net payment (Col.15-Col.20)</t>
  </si>
  <si>
    <t>Eastern Railway</t>
  </si>
  <si>
    <t>National Cooperative Consumers Federation Of India Limited</t>
  </si>
  <si>
    <t>South East Central Railway</t>
  </si>
  <si>
    <t>UTI Infrastructure Technology &amp; Services Limited</t>
  </si>
  <si>
    <t xml:space="preserve">  </t>
  </si>
  <si>
    <t xml:space="preserve">No adjustment for the following Registrars could be made this month due to zero Aadhaar generation </t>
  </si>
  <si>
    <t>Reg-ID</t>
  </si>
  <si>
    <t>Phase -3</t>
  </si>
  <si>
    <t>Phase-2</t>
  </si>
  <si>
    <t>Phase-3</t>
  </si>
  <si>
    <t>CELC Ph-III</t>
  </si>
  <si>
    <t>Ph-II</t>
  </si>
  <si>
    <t>Ph-III</t>
  </si>
  <si>
    <t>CELC</t>
  </si>
  <si>
    <t>Amount</t>
  </si>
  <si>
    <t>Delhi- South DC</t>
  </si>
  <si>
    <t>Delhi Urban Shelter Improvemen</t>
  </si>
  <si>
    <t>Life Insurance Corporation</t>
  </si>
  <si>
    <t>Mission Convergence - GNCT Del</t>
  </si>
  <si>
    <t>Total</t>
  </si>
  <si>
    <t>Adjustment on account of excess payment of mandatory biometric updates for the month of July'19</t>
  </si>
  <si>
    <t>Amount to be withheld in current  release [actual amount for withholding or 10% of payment due(Col.11), whichever is less)</t>
  </si>
  <si>
    <t>Reg.ID</t>
  </si>
  <si>
    <t>No. of Aadhaar generated for CEL enrolled Packets Phase III</t>
  </si>
  <si>
    <t>No. of Aadhaar generated for CEL enrolled Packets Phase IV</t>
  </si>
  <si>
    <t>No. of Updated Biometrric Count &lt; 5 Years</t>
  </si>
  <si>
    <t>No. of Updated Biometrric Count &lt; 15 Years</t>
  </si>
  <si>
    <t>Inhouse Model</t>
  </si>
  <si>
    <t>Corrected Gross Amount</t>
  </si>
  <si>
    <t>Actual Gross to be booked (Col.11-Col.13)</t>
  </si>
  <si>
    <t>Recovery outstanding as on June'19</t>
  </si>
  <si>
    <t>Total recovery  (Col.16+Col.18)</t>
  </si>
  <si>
    <t>Net payment Due (Col.15-Col.20)</t>
  </si>
  <si>
    <t>Net Payment Drawn</t>
  </si>
  <si>
    <t>Difference to be adjusted</t>
  </si>
  <si>
    <t>2</t>
  </si>
  <si>
    <t>3</t>
  </si>
  <si>
    <t>Union Bank</t>
  </si>
  <si>
    <t>Calculation of Due-Drawn of Assistance for the month of July, 2019</t>
  </si>
  <si>
    <t>Adjustment of Excess payment made to Registrars in respect of Mandatory Biometric Updates for the month of July, 2019</t>
  </si>
  <si>
    <t>Amount to be withheld in current  release [actual amount for withholding or 10% of payment due(Col.10), whichever is less)</t>
  </si>
  <si>
    <t>Actual Gross to be booked (Col.10-Col.12)</t>
  </si>
  <si>
    <t>Recovery outstanding as on May'19</t>
  </si>
  <si>
    <t>Total recovery  (Col.15+Col.17)</t>
  </si>
  <si>
    <t>Balance recovery (Col.18-Col.19)
[Carried forward]</t>
  </si>
  <si>
    <t>Due amount  (Col.14-Col.19)</t>
  </si>
  <si>
    <t>Drawn</t>
  </si>
  <si>
    <t>difference to be paid</t>
  </si>
  <si>
    <t>Amount not adjusted as there is no Aadhaar Generation, the same will be adjusted from future release</t>
  </si>
  <si>
    <t>Amount adjusted from Reg. Code 656</t>
  </si>
  <si>
    <t xml:space="preserve">Cases Recommended by Regional Offices </t>
  </si>
  <si>
    <t>1. RO Bangalore letter no. R-11013/349/2017/ROB/Vol.IV/1244 dated 04.10.2019</t>
  </si>
  <si>
    <t>EA Name</t>
  </si>
  <si>
    <t>@1 Lac</t>
  </si>
  <si>
    <t>2. RO Chandigarh vide their letter no. UIDAI/RO/Chd/Reconciliation(Pt)/2017/4058 dated 30.09.2019 has reported 'Nil' cases in respect for the month of September, 2019</t>
  </si>
  <si>
    <t>3. RO Delhi letter no. A-22011/11/2011/part-2UIDAI (RO-Delhi) dated 17.10.2019</t>
  </si>
  <si>
    <t>@50K</t>
  </si>
  <si>
    <t>RISL</t>
  </si>
  <si>
    <t xml:space="preserve">Punjab National Bank_New </t>
  </si>
  <si>
    <t>4. RO Guwahati vide their Email dated 10.10.2019 has forwarded letter no UIDAI/RO-Ghy/Blacklist of EA/12/2017/1761 dated 04.10.2019 vide which 'Nil' cases are reported for the month of September, 2019</t>
  </si>
  <si>
    <t>6. RO Lucknow vide email dated  21.10.2019 forwarded the minutes of Meeting O.M. No. A-11016/18/2018/UIDAI/Lko/5852 dated 04.10.2019 vide which no cases were reported for the month of September, 2019</t>
  </si>
  <si>
    <t>@1Lac</t>
  </si>
  <si>
    <t>Bank of Maharshtra</t>
  </si>
  <si>
    <t>Govt. of Maharshtra</t>
  </si>
  <si>
    <t>8. RO Ranchi vide letter no. UIDAI/RO/RNC/MRB/2019-20/2282 dated October, 2019 :-</t>
  </si>
  <si>
    <t>Allahabad Bank</t>
  </si>
  <si>
    <t>Reg.-ID</t>
  </si>
  <si>
    <t xml:space="preserve"> 11-20 days </t>
  </si>
  <si>
    <t xml:space="preserve"> More than 21 days</t>
  </si>
  <si>
    <t xml:space="preserve"> Packets synched not uploaded beyond 30 days from the date of enrolment</t>
  </si>
  <si>
    <t xml:space="preserve"> Total Demo error Count</t>
  </si>
  <si>
    <t xml:space="preserve"> Total BE-I Error Count</t>
  </si>
  <si>
    <t xml:space="preserve"> Total BE-II Error Count</t>
  </si>
  <si>
    <t xml:space="preserve"> Total BE-III Error Count</t>
  </si>
  <si>
    <t xml:space="preserve"> Total Photo of Photo Count </t>
  </si>
  <si>
    <t xml:space="preserve"> Total  Un-Parliamentary Language/Abusive Language in Resident Demographics enrolment Count </t>
  </si>
  <si>
    <t xml:space="preserve"> Total Non-Human photo Error Count </t>
  </si>
  <si>
    <t xml:space="preserve">  DOE-1</t>
  </si>
  <si>
    <t xml:space="preserve">  DOE-2</t>
  </si>
  <si>
    <t xml:space="preserve"> Operator/Supervisor Bio Missing Cases</t>
  </si>
  <si>
    <t xml:space="preserve"> Overcharging the Resident /  Running Un-Authorized Centres</t>
  </si>
  <si>
    <t xml:space="preserve"> Found Corrupt In OBD Survey</t>
  </si>
  <si>
    <t>Total Amount of Penalty</t>
  </si>
  <si>
    <t>Rate of Penalty ------&gt;</t>
  </si>
  <si>
    <t>Home &amp; Political, Govt. of Assam</t>
  </si>
  <si>
    <t>Women and Child Development, Chandigarh</t>
  </si>
  <si>
    <r>
      <t>5. RO Hyderabad vide email dated 21.10.2019 has forwarded Minutes of Meeting of Standing Reconciliation Committee dated 10.10.2019, whereby, '</t>
    </r>
    <r>
      <rPr>
        <b/>
        <sz val="11"/>
        <color theme="1"/>
        <rFont val="Trebuchet MS"/>
        <family val="2"/>
      </rPr>
      <t>Nil</t>
    </r>
    <r>
      <rPr>
        <sz val="11"/>
        <color theme="1"/>
        <rFont val="Trebuchet MS"/>
        <family val="2"/>
      </rPr>
      <t>' cases are reported for the month of September, 2019 in respect of Corruption cases.</t>
    </r>
  </si>
  <si>
    <t>7. RO Mumbai letter no. 4/12-7-2019-Enrol (Recon Aug-2019)/8447 dated 16.10.2019</t>
  </si>
  <si>
    <t>Sl.No.</t>
  </si>
  <si>
    <t>Actual Gross to be booked (Col.11-Col.13+Col.15)</t>
  </si>
  <si>
    <t>Recovery outstanding as on August'19</t>
  </si>
  <si>
    <t>Adjustment for  revised assistance to BSNL for June, 2019</t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</si>
</sst>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sz val="11"/>
      <color rgb="FF000000"/>
      <name val="Calibri"/>
      <family val="2"/>
    </font>
    <font>
      <b/>
      <sz val="10"/>
      <color theme="1"/>
      <name val="Trebuchet MS"/>
      <family val="2"/>
    </font>
    <font>
      <b/>
      <sz val="10"/>
      <name val="Trebuchet MS"/>
      <family val="2"/>
    </font>
    <font>
      <b/>
      <sz val="15"/>
      <color theme="1"/>
      <name val="Trebuchet MS"/>
      <family val="2"/>
    </font>
    <font>
      <b/>
      <sz val="12"/>
      <color theme="1"/>
      <name val="Trebuchet MS"/>
      <family val="2"/>
    </font>
    <font>
      <b/>
      <sz val="14"/>
      <color theme="1"/>
      <name val="Trebuchet MS"/>
      <family val="2"/>
    </font>
    <font>
      <sz val="11"/>
      <color rgb="FF9C0006"/>
      <name val="Calibri"/>
      <family val="2"/>
      <scheme val="minor"/>
    </font>
    <font>
      <b/>
      <sz val="11"/>
      <color rgb="FF9C0006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7">
    <xf numFmtId="0" fontId="0" fillId="0" borderId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13" fillId="4" borderId="0" applyNumberFormat="0" applyBorder="0" applyAlignment="0" applyProtection="0"/>
  </cellStyleXfs>
  <cellXfs count="79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vertical="top"/>
    </xf>
    <xf numFmtId="0" fontId="3" fillId="0" borderId="1" xfId="0" applyFont="1" applyBorder="1" applyAlignment="1"/>
    <xf numFmtId="1" fontId="3" fillId="0" borderId="1" xfId="0" quotePrefix="1" applyNumberFormat="1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1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 wrapText="1"/>
    </xf>
    <xf numFmtId="0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/>
    </xf>
    <xf numFmtId="0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" xfId="0" applyFont="1" applyFill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165" fontId="9" fillId="0" borderId="1" xfId="15" applyNumberFormat="1" applyFont="1" applyFill="1" applyBorder="1" applyAlignment="1">
      <alignment vertical="center" wrapText="1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3" fillId="0" borderId="1" xfId="0" applyNumberFormat="1" applyFont="1" applyFill="1" applyBorder="1"/>
    <xf numFmtId="0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7" xfId="0" applyFont="1" applyFill="1" applyBorder="1" applyAlignment="1"/>
    <xf numFmtId="0" fontId="2" fillId="0" borderId="8" xfId="0" applyFont="1" applyFill="1" applyBorder="1" applyAlignment="1"/>
    <xf numFmtId="1" fontId="2" fillId="0" borderId="2" xfId="15" applyNumberFormat="1" applyFont="1" applyFill="1" applyBorder="1"/>
    <xf numFmtId="49" fontId="3" fillId="0" borderId="0" xfId="0" applyNumberFormat="1" applyFont="1" applyFill="1"/>
    <xf numFmtId="1" fontId="3" fillId="0" borderId="0" xfId="0" applyNumberFormat="1" applyFont="1" applyFill="1"/>
    <xf numFmtId="49" fontId="10" fillId="0" borderId="0" xfId="0" applyNumberFormat="1" applyFont="1" applyFill="1"/>
    <xf numFmtId="49" fontId="11" fillId="0" borderId="0" xfId="0" applyNumberFormat="1" applyFont="1" applyFill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165" fontId="9" fillId="5" borderId="1" xfId="15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15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top"/>
    </xf>
    <xf numFmtId="0" fontId="2" fillId="0" borderId="0" xfId="0" applyFont="1" applyFill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2" fillId="0" borderId="1" xfId="0" quotePrefix="1" applyFont="1" applyBorder="1" applyAlignment="1">
      <alignment vertical="top"/>
    </xf>
    <xf numFmtId="0" fontId="3" fillId="0" borderId="1" xfId="0" quotePrefix="1" applyFont="1" applyBorder="1" applyAlignment="1">
      <alignment vertical="top"/>
    </xf>
    <xf numFmtId="0" fontId="2" fillId="0" borderId="1" xfId="0" quotePrefix="1" applyFont="1" applyBorder="1" applyAlignment="1">
      <alignment horizontal="center" vertical="top"/>
    </xf>
    <xf numFmtId="3" fontId="14" fillId="4" borderId="1" xfId="16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vertical="top"/>
    </xf>
    <xf numFmtId="0" fontId="2" fillId="0" borderId="2" xfId="0" applyFont="1" applyBorder="1" applyAlignment="1">
      <alignment horizontal="left" vertical="top" wrapText="1"/>
    </xf>
    <xf numFmtId="0" fontId="2" fillId="0" borderId="2" xfId="0" applyNumberFormat="1" applyFont="1" applyBorder="1" applyAlignment="1">
      <alignment vertical="top"/>
    </xf>
    <xf numFmtId="0" fontId="3" fillId="0" borderId="2" xfId="0" applyFont="1" applyBorder="1" applyAlignment="1">
      <alignment horizontal="center" vertical="top"/>
    </xf>
    <xf numFmtId="49" fontId="12" fillId="0" borderId="0" xfId="0" applyNumberFormat="1" applyFont="1" applyFill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14" fillId="4" borderId="7" xfId="16" applyFont="1" applyBorder="1" applyAlignment="1">
      <alignment horizontal="center" vertical="center"/>
    </xf>
    <xf numFmtId="0" fontId="14" fillId="4" borderId="3" xfId="16" applyFont="1" applyBorder="1" applyAlignment="1">
      <alignment horizontal="center" vertical="center"/>
    </xf>
  </cellXfs>
  <cellStyles count="17">
    <cellStyle name="Bad" xfId="16" builtinId="27"/>
    <cellStyle name="Comma 2" xfId="1"/>
    <cellStyle name="Comma 2 2" xfId="2"/>
    <cellStyle name="Comma 3" xfId="3"/>
    <cellStyle name="Comma 4" xfId="15"/>
    <cellStyle name="Normal" xfId="0" builtinId="0"/>
    <cellStyle name="Normal 2" xfId="4"/>
    <cellStyle name="Normal 3" xfId="5"/>
    <cellStyle name="Normal 3 2" xfId="6"/>
    <cellStyle name="Normal 4" xfId="7"/>
    <cellStyle name="Normal 5" xfId="8"/>
    <cellStyle name="Normal 6" xfId="9"/>
    <cellStyle name="Title 2" xfId="10"/>
    <cellStyle name="Title 3" xfId="11"/>
    <cellStyle name="Title 4" xfId="12"/>
    <cellStyle name="Title 5" xfId="13"/>
    <cellStyle name="Title 6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66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F2" sqref="F2"/>
    </sheetView>
  </sheetViews>
  <sheetFormatPr defaultRowHeight="15"/>
  <cols>
    <col min="2" max="2" width="11.140625" bestFit="1" customWidth="1"/>
    <col min="3" max="3" width="24.42578125" customWidth="1"/>
    <col min="4" max="4" width="8.28515625" bestFit="1" customWidth="1"/>
    <col min="5" max="5" width="59.42578125" customWidth="1"/>
    <col min="6" max="6" width="16" customWidth="1"/>
    <col min="7" max="7" width="18.5703125" customWidth="1"/>
    <col min="8" max="8" width="11.85546875" bestFit="1" customWidth="1"/>
    <col min="9" max="9" width="13" customWidth="1"/>
    <col min="10" max="10" width="12.5703125" hidden="1" customWidth="1"/>
    <col min="11" max="11" width="13" hidden="1" customWidth="1"/>
    <col min="12" max="12" width="13" customWidth="1"/>
    <col min="13" max="13" width="11.85546875" customWidth="1"/>
  </cols>
  <sheetData>
    <row r="1" spans="1:13" ht="58.5" customHeight="1">
      <c r="A1" s="3" t="s">
        <v>490</v>
      </c>
      <c r="B1" s="3" t="s">
        <v>0</v>
      </c>
      <c r="C1" s="3" t="s">
        <v>7</v>
      </c>
      <c r="D1" s="3" t="s">
        <v>1</v>
      </c>
      <c r="E1" s="3" t="s">
        <v>6</v>
      </c>
      <c r="F1" s="3" t="s">
        <v>2</v>
      </c>
      <c r="G1" s="2" t="s">
        <v>4</v>
      </c>
      <c r="H1" s="3" t="s">
        <v>3</v>
      </c>
      <c r="I1" s="3" t="s">
        <v>5</v>
      </c>
      <c r="J1" s="3" t="s">
        <v>996</v>
      </c>
      <c r="K1" s="3" t="s">
        <v>997</v>
      </c>
      <c r="L1" s="3" t="s">
        <v>994</v>
      </c>
      <c r="M1" s="3" t="s">
        <v>995</v>
      </c>
    </row>
    <row r="2" spans="1:13">
      <c r="A2" s="1">
        <v>1</v>
      </c>
      <c r="B2" s="1" t="s">
        <v>8</v>
      </c>
      <c r="C2" s="1" t="s">
        <v>513</v>
      </c>
      <c r="D2" s="1" t="s">
        <v>144</v>
      </c>
      <c r="E2" s="1" t="s">
        <v>514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281726</v>
      </c>
      <c r="L2" s="1">
        <v>0</v>
      </c>
      <c r="M2" s="1">
        <v>0</v>
      </c>
    </row>
    <row r="3" spans="1:13">
      <c r="A3" s="1">
        <v>2</v>
      </c>
      <c r="B3" s="1" t="s">
        <v>8</v>
      </c>
      <c r="C3" s="1" t="s">
        <v>513</v>
      </c>
      <c r="D3" s="1" t="s">
        <v>145</v>
      </c>
      <c r="E3" s="1" t="s">
        <v>515</v>
      </c>
      <c r="F3" s="1">
        <v>0</v>
      </c>
      <c r="G3" s="1">
        <v>63</v>
      </c>
      <c r="H3" s="1">
        <v>0</v>
      </c>
      <c r="I3" s="1">
        <v>0</v>
      </c>
      <c r="J3" s="1">
        <v>67</v>
      </c>
      <c r="K3" s="1">
        <v>77</v>
      </c>
      <c r="L3" s="1">
        <v>3</v>
      </c>
      <c r="M3" s="1">
        <v>11</v>
      </c>
    </row>
    <row r="4" spans="1:13">
      <c r="A4" s="1">
        <v>3</v>
      </c>
      <c r="B4" s="1" t="s">
        <v>8</v>
      </c>
      <c r="C4" s="1" t="s">
        <v>513</v>
      </c>
      <c r="D4" s="1" t="s">
        <v>146</v>
      </c>
      <c r="E4" s="1" t="s">
        <v>516</v>
      </c>
      <c r="F4" s="1">
        <v>0</v>
      </c>
      <c r="G4" s="1">
        <v>48</v>
      </c>
      <c r="H4" s="1">
        <v>0</v>
      </c>
      <c r="I4" s="1">
        <v>0</v>
      </c>
      <c r="J4" s="1">
        <v>179</v>
      </c>
      <c r="K4" s="1">
        <v>478</v>
      </c>
      <c r="L4" s="1">
        <v>8</v>
      </c>
      <c r="M4" s="1">
        <v>47</v>
      </c>
    </row>
    <row r="5" spans="1:13">
      <c r="A5" s="1">
        <v>4</v>
      </c>
      <c r="B5" s="1" t="s">
        <v>8</v>
      </c>
      <c r="C5" s="1" t="s">
        <v>513</v>
      </c>
      <c r="D5" s="1" t="s">
        <v>147</v>
      </c>
      <c r="E5" s="1" t="s">
        <v>517</v>
      </c>
      <c r="F5" s="1">
        <v>0</v>
      </c>
      <c r="G5" s="1">
        <v>70</v>
      </c>
      <c r="H5" s="1">
        <v>0</v>
      </c>
      <c r="I5" s="1">
        <v>9</v>
      </c>
      <c r="J5" s="1">
        <v>71</v>
      </c>
      <c r="K5" s="1">
        <v>223</v>
      </c>
      <c r="L5" s="1">
        <v>7</v>
      </c>
      <c r="M5" s="1">
        <v>18</v>
      </c>
    </row>
    <row r="6" spans="1:13">
      <c r="A6" s="1">
        <v>5</v>
      </c>
      <c r="B6" s="1" t="s">
        <v>8</v>
      </c>
      <c r="C6" s="1" t="s">
        <v>513</v>
      </c>
      <c r="D6" s="1" t="s">
        <v>148</v>
      </c>
      <c r="E6" s="1" t="s">
        <v>518</v>
      </c>
      <c r="F6" s="1">
        <v>0</v>
      </c>
      <c r="G6" s="1">
        <v>66</v>
      </c>
      <c r="H6" s="1">
        <v>0</v>
      </c>
      <c r="I6" s="1">
        <v>2</v>
      </c>
      <c r="J6" s="1">
        <v>90</v>
      </c>
      <c r="K6" s="1">
        <v>265</v>
      </c>
      <c r="L6" s="1">
        <v>8</v>
      </c>
      <c r="M6" s="1">
        <v>22</v>
      </c>
    </row>
    <row r="7" spans="1:13">
      <c r="A7" s="1">
        <v>6</v>
      </c>
      <c r="B7" s="1" t="s">
        <v>8</v>
      </c>
      <c r="C7" s="1" t="s">
        <v>513</v>
      </c>
      <c r="D7" s="1" t="s">
        <v>149</v>
      </c>
      <c r="E7" s="1" t="s">
        <v>519</v>
      </c>
      <c r="F7" s="1">
        <v>0</v>
      </c>
      <c r="G7" s="1">
        <v>286</v>
      </c>
      <c r="H7" s="1">
        <v>0</v>
      </c>
      <c r="I7" s="1">
        <v>2</v>
      </c>
      <c r="J7" s="1">
        <v>194</v>
      </c>
      <c r="K7" s="1">
        <v>948</v>
      </c>
      <c r="L7" s="1">
        <v>5</v>
      </c>
      <c r="M7" s="1">
        <v>40</v>
      </c>
    </row>
    <row r="8" spans="1:13">
      <c r="A8" s="1">
        <v>7</v>
      </c>
      <c r="B8" s="1" t="s">
        <v>8</v>
      </c>
      <c r="C8" s="1" t="s">
        <v>513</v>
      </c>
      <c r="D8" s="1" t="s">
        <v>150</v>
      </c>
      <c r="E8" s="1" t="s">
        <v>520</v>
      </c>
      <c r="F8" s="1">
        <v>0</v>
      </c>
      <c r="G8" s="1">
        <v>176</v>
      </c>
      <c r="H8" s="1">
        <v>0</v>
      </c>
      <c r="I8" s="1">
        <v>0</v>
      </c>
      <c r="J8" s="1">
        <v>4</v>
      </c>
      <c r="K8" s="1">
        <v>78</v>
      </c>
      <c r="L8" s="1">
        <v>0</v>
      </c>
      <c r="M8" s="1">
        <v>3</v>
      </c>
    </row>
    <row r="9" spans="1:13">
      <c r="A9" s="1">
        <v>8</v>
      </c>
      <c r="B9" s="1" t="s">
        <v>8</v>
      </c>
      <c r="C9" s="1" t="s">
        <v>513</v>
      </c>
      <c r="D9" s="1" t="s">
        <v>151</v>
      </c>
      <c r="E9" s="1" t="s">
        <v>521</v>
      </c>
      <c r="F9" s="1">
        <v>0</v>
      </c>
      <c r="G9" s="1">
        <v>123</v>
      </c>
      <c r="H9" s="1">
        <v>0</v>
      </c>
      <c r="I9" s="1">
        <v>0</v>
      </c>
      <c r="J9" s="1">
        <v>137</v>
      </c>
      <c r="K9" s="1">
        <v>408</v>
      </c>
      <c r="L9" s="1">
        <v>10</v>
      </c>
      <c r="M9" s="1">
        <v>30</v>
      </c>
    </row>
    <row r="10" spans="1:13">
      <c r="A10" s="1">
        <v>9</v>
      </c>
      <c r="B10" s="1" t="s">
        <v>8</v>
      </c>
      <c r="C10" s="1" t="s">
        <v>513</v>
      </c>
      <c r="D10" s="1" t="s">
        <v>152</v>
      </c>
      <c r="E10" s="1" t="s">
        <v>522</v>
      </c>
      <c r="F10" s="1">
        <v>0</v>
      </c>
      <c r="G10" s="1">
        <v>4</v>
      </c>
      <c r="H10" s="1">
        <v>0</v>
      </c>
      <c r="I10" s="1">
        <v>0</v>
      </c>
      <c r="J10" s="1">
        <v>16</v>
      </c>
      <c r="K10" s="1">
        <v>21</v>
      </c>
      <c r="L10" s="1">
        <v>2</v>
      </c>
      <c r="M10" s="1">
        <v>3</v>
      </c>
    </row>
    <row r="11" spans="1:13">
      <c r="A11" s="1">
        <v>10</v>
      </c>
      <c r="B11" s="1" t="s">
        <v>8</v>
      </c>
      <c r="C11" s="1" t="s">
        <v>513</v>
      </c>
      <c r="D11" s="1" t="s">
        <v>153</v>
      </c>
      <c r="E11" s="1" t="s">
        <v>523</v>
      </c>
      <c r="F11" s="1">
        <v>0</v>
      </c>
      <c r="G11" s="1">
        <v>9</v>
      </c>
      <c r="H11" s="1">
        <v>0</v>
      </c>
      <c r="I11" s="1">
        <v>0</v>
      </c>
      <c r="J11" s="1">
        <v>28</v>
      </c>
      <c r="K11" s="1">
        <v>43</v>
      </c>
      <c r="L11" s="1">
        <v>0</v>
      </c>
      <c r="M11" s="1">
        <v>4</v>
      </c>
    </row>
    <row r="12" spans="1:13">
      <c r="A12" s="1">
        <v>11</v>
      </c>
      <c r="B12" s="1" t="s">
        <v>8</v>
      </c>
      <c r="C12" s="1" t="s">
        <v>513</v>
      </c>
      <c r="D12" s="1" t="s">
        <v>154</v>
      </c>
      <c r="E12" s="1" t="s">
        <v>1002</v>
      </c>
      <c r="F12" s="1">
        <v>0</v>
      </c>
      <c r="G12" s="1">
        <v>5</v>
      </c>
      <c r="H12" s="1">
        <v>0</v>
      </c>
      <c r="I12" s="1">
        <v>1</v>
      </c>
      <c r="J12" s="1">
        <v>5</v>
      </c>
      <c r="K12" s="1">
        <v>33</v>
      </c>
      <c r="L12" s="1">
        <v>0</v>
      </c>
      <c r="M12" s="1">
        <v>0</v>
      </c>
    </row>
    <row r="13" spans="1:13">
      <c r="A13" s="1">
        <v>12</v>
      </c>
      <c r="B13" s="1" t="s">
        <v>9</v>
      </c>
      <c r="C13" s="1" t="s">
        <v>524</v>
      </c>
      <c r="D13" s="1" t="s">
        <v>155</v>
      </c>
      <c r="E13" s="1" t="s">
        <v>525</v>
      </c>
      <c r="F13" s="1">
        <v>0</v>
      </c>
      <c r="G13" s="1">
        <v>318</v>
      </c>
      <c r="H13" s="1">
        <v>0</v>
      </c>
      <c r="I13" s="1">
        <v>0</v>
      </c>
      <c r="J13" s="1">
        <v>4622</v>
      </c>
      <c r="K13" s="1">
        <v>515</v>
      </c>
      <c r="L13" s="1">
        <v>1040</v>
      </c>
      <c r="M13" s="1">
        <v>864</v>
      </c>
    </row>
    <row r="14" spans="1:13">
      <c r="A14" s="1">
        <v>13</v>
      </c>
      <c r="B14" s="1" t="s">
        <v>9</v>
      </c>
      <c r="C14" s="1" t="s">
        <v>524</v>
      </c>
      <c r="D14" s="1" t="s">
        <v>156</v>
      </c>
      <c r="E14" s="1" t="s">
        <v>526</v>
      </c>
      <c r="F14" s="1">
        <v>0</v>
      </c>
      <c r="G14" s="1">
        <v>4682</v>
      </c>
      <c r="H14" s="1">
        <v>0</v>
      </c>
      <c r="I14" s="1">
        <v>0</v>
      </c>
      <c r="J14" s="1">
        <v>6221</v>
      </c>
      <c r="K14" s="1">
        <v>15814</v>
      </c>
      <c r="L14" s="1">
        <v>321</v>
      </c>
      <c r="M14" s="1">
        <v>1831</v>
      </c>
    </row>
    <row r="15" spans="1:13">
      <c r="A15" s="1">
        <v>14</v>
      </c>
      <c r="B15" s="1" t="s">
        <v>10</v>
      </c>
      <c r="C15" s="1" t="s">
        <v>527</v>
      </c>
      <c r="D15" s="1" t="s">
        <v>157</v>
      </c>
      <c r="E15" s="1" t="s">
        <v>528</v>
      </c>
      <c r="F15" s="1">
        <v>0</v>
      </c>
      <c r="G15" s="1">
        <v>851</v>
      </c>
      <c r="H15" s="1">
        <v>0</v>
      </c>
      <c r="I15" s="1">
        <v>0</v>
      </c>
      <c r="J15" s="1">
        <v>117</v>
      </c>
      <c r="K15" s="1">
        <v>1292</v>
      </c>
      <c r="L15" s="1">
        <v>0</v>
      </c>
      <c r="M15" s="1">
        <v>47</v>
      </c>
    </row>
    <row r="16" spans="1:13">
      <c r="A16" s="1">
        <v>15</v>
      </c>
      <c r="B16" s="1" t="s">
        <v>11</v>
      </c>
      <c r="C16" s="1" t="s">
        <v>529</v>
      </c>
      <c r="D16" s="1" t="s">
        <v>158</v>
      </c>
      <c r="E16" s="1" t="s">
        <v>530</v>
      </c>
      <c r="F16" s="1">
        <v>0</v>
      </c>
      <c r="G16" s="1">
        <v>6751</v>
      </c>
      <c r="H16" s="1">
        <v>0</v>
      </c>
      <c r="I16" s="1">
        <v>0</v>
      </c>
      <c r="J16" s="1">
        <v>48573</v>
      </c>
      <c r="K16" s="1">
        <v>25299</v>
      </c>
      <c r="L16" s="1">
        <v>4640</v>
      </c>
      <c r="M16" s="1">
        <v>10684</v>
      </c>
    </row>
    <row r="17" spans="1:13">
      <c r="A17" s="1">
        <v>16</v>
      </c>
      <c r="B17" s="1" t="s">
        <v>12</v>
      </c>
      <c r="C17" s="1" t="s">
        <v>531</v>
      </c>
      <c r="D17" s="1" t="s">
        <v>159</v>
      </c>
      <c r="E17" s="1" t="s">
        <v>532</v>
      </c>
      <c r="F17" s="1">
        <v>0</v>
      </c>
      <c r="G17" s="1">
        <v>47</v>
      </c>
      <c r="H17" s="1">
        <v>0</v>
      </c>
      <c r="I17" s="1">
        <v>47</v>
      </c>
      <c r="J17" s="1">
        <v>0</v>
      </c>
      <c r="K17" s="1">
        <v>0</v>
      </c>
      <c r="L17" s="1">
        <v>0</v>
      </c>
      <c r="M17" s="1">
        <v>0</v>
      </c>
    </row>
    <row r="18" spans="1:13">
      <c r="A18" s="1">
        <v>17</v>
      </c>
      <c r="B18" s="1" t="s">
        <v>12</v>
      </c>
      <c r="C18" s="1" t="s">
        <v>531</v>
      </c>
      <c r="D18" s="1" t="s">
        <v>160</v>
      </c>
      <c r="E18" s="1" t="s">
        <v>533</v>
      </c>
      <c r="F18" s="1">
        <v>0</v>
      </c>
      <c r="G18" s="1">
        <v>40</v>
      </c>
      <c r="H18" s="1">
        <v>0</v>
      </c>
      <c r="I18" s="1">
        <v>40</v>
      </c>
      <c r="J18" s="1">
        <v>0</v>
      </c>
      <c r="K18" s="1">
        <v>0</v>
      </c>
      <c r="L18" s="1">
        <v>0</v>
      </c>
      <c r="M18" s="1">
        <v>0</v>
      </c>
    </row>
    <row r="19" spans="1:13">
      <c r="A19" s="1">
        <v>18</v>
      </c>
      <c r="B19" s="1" t="s">
        <v>12</v>
      </c>
      <c r="C19" s="1" t="s">
        <v>531</v>
      </c>
      <c r="D19" s="1" t="s">
        <v>161</v>
      </c>
      <c r="E19" s="1" t="s">
        <v>534</v>
      </c>
      <c r="F19" s="1">
        <v>0</v>
      </c>
      <c r="G19" s="1">
        <v>15002</v>
      </c>
      <c r="H19" s="1">
        <v>0</v>
      </c>
      <c r="I19" s="1">
        <v>0</v>
      </c>
      <c r="J19" s="1">
        <v>72240</v>
      </c>
      <c r="K19" s="1">
        <v>65225</v>
      </c>
      <c r="L19" s="1">
        <v>12201</v>
      </c>
      <c r="M19" s="1">
        <v>15378</v>
      </c>
    </row>
    <row r="20" spans="1:13">
      <c r="A20" s="1">
        <v>19</v>
      </c>
      <c r="B20" s="1" t="s">
        <v>12</v>
      </c>
      <c r="C20" s="1" t="s">
        <v>531</v>
      </c>
      <c r="D20" s="1" t="s">
        <v>470</v>
      </c>
      <c r="E20" s="1" t="s">
        <v>943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</row>
    <row r="21" spans="1:13">
      <c r="A21" s="1">
        <v>20</v>
      </c>
      <c r="B21" s="1" t="s">
        <v>12</v>
      </c>
      <c r="C21" s="1" t="s">
        <v>531</v>
      </c>
      <c r="D21" s="1" t="s">
        <v>471</v>
      </c>
      <c r="E21" s="1" t="s">
        <v>944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</row>
    <row r="22" spans="1:13">
      <c r="A22" s="1">
        <v>21</v>
      </c>
      <c r="B22" s="1" t="s">
        <v>13</v>
      </c>
      <c r="C22" s="1" t="s">
        <v>535</v>
      </c>
      <c r="D22" s="1" t="s">
        <v>162</v>
      </c>
      <c r="E22" s="1" t="s">
        <v>536</v>
      </c>
      <c r="F22" s="1">
        <v>0</v>
      </c>
      <c r="G22" s="1">
        <v>1212</v>
      </c>
      <c r="H22" s="1">
        <v>0</v>
      </c>
      <c r="I22" s="1">
        <v>0</v>
      </c>
      <c r="J22" s="1">
        <v>980</v>
      </c>
      <c r="K22" s="1">
        <v>2415</v>
      </c>
      <c r="L22" s="1">
        <v>152</v>
      </c>
      <c r="M22" s="1">
        <v>181</v>
      </c>
    </row>
    <row r="23" spans="1:13">
      <c r="A23" s="1">
        <v>22</v>
      </c>
      <c r="B23" s="1" t="s">
        <v>14</v>
      </c>
      <c r="C23" s="1" t="s">
        <v>537</v>
      </c>
      <c r="D23" s="1" t="s">
        <v>163</v>
      </c>
      <c r="E23" s="1" t="s">
        <v>538</v>
      </c>
      <c r="F23" s="1">
        <v>0</v>
      </c>
      <c r="G23" s="1">
        <v>1939</v>
      </c>
      <c r="H23" s="1">
        <v>0</v>
      </c>
      <c r="I23" s="1">
        <v>0</v>
      </c>
      <c r="J23" s="1">
        <v>3642</v>
      </c>
      <c r="K23" s="1">
        <v>5170</v>
      </c>
      <c r="L23" s="1">
        <v>413</v>
      </c>
      <c r="M23" s="1">
        <v>860</v>
      </c>
    </row>
    <row r="24" spans="1:13">
      <c r="A24" s="1">
        <v>23</v>
      </c>
      <c r="B24" s="1" t="s">
        <v>14</v>
      </c>
      <c r="C24" s="1" t="s">
        <v>537</v>
      </c>
      <c r="D24" s="1" t="s">
        <v>164</v>
      </c>
      <c r="E24" s="1" t="s">
        <v>539</v>
      </c>
      <c r="F24" s="1">
        <v>0</v>
      </c>
      <c r="G24" s="1">
        <v>1795</v>
      </c>
      <c r="H24" s="1">
        <v>0</v>
      </c>
      <c r="I24" s="1">
        <v>12</v>
      </c>
      <c r="J24" s="1">
        <v>1712</v>
      </c>
      <c r="K24" s="1">
        <v>7305</v>
      </c>
      <c r="L24" s="1">
        <v>235</v>
      </c>
      <c r="M24" s="1">
        <v>438</v>
      </c>
    </row>
    <row r="25" spans="1:13">
      <c r="A25" s="1">
        <v>24</v>
      </c>
      <c r="B25" s="1" t="s">
        <v>14</v>
      </c>
      <c r="C25" s="1" t="s">
        <v>537</v>
      </c>
      <c r="D25" s="1" t="s">
        <v>165</v>
      </c>
      <c r="E25" s="1" t="s">
        <v>540</v>
      </c>
      <c r="F25" s="1">
        <v>0</v>
      </c>
      <c r="G25" s="1">
        <v>2291</v>
      </c>
      <c r="H25" s="1">
        <v>0</v>
      </c>
      <c r="I25" s="1">
        <v>95</v>
      </c>
      <c r="J25" s="1">
        <v>2768</v>
      </c>
      <c r="K25" s="1">
        <v>12395</v>
      </c>
      <c r="L25" s="1">
        <v>308</v>
      </c>
      <c r="M25" s="1">
        <v>762</v>
      </c>
    </row>
    <row r="26" spans="1:13">
      <c r="A26" s="1">
        <v>25</v>
      </c>
      <c r="B26" s="1" t="s">
        <v>14</v>
      </c>
      <c r="C26" s="1" t="s">
        <v>537</v>
      </c>
      <c r="D26" s="1" t="s">
        <v>166</v>
      </c>
      <c r="E26" s="1" t="s">
        <v>541</v>
      </c>
      <c r="F26" s="1">
        <v>0</v>
      </c>
      <c r="G26" s="1">
        <v>1503</v>
      </c>
      <c r="H26" s="1">
        <v>0</v>
      </c>
      <c r="I26" s="1">
        <v>0</v>
      </c>
      <c r="J26" s="1">
        <v>2386</v>
      </c>
      <c r="K26" s="1">
        <v>3340</v>
      </c>
      <c r="L26" s="1">
        <v>234</v>
      </c>
      <c r="M26" s="1">
        <v>644</v>
      </c>
    </row>
    <row r="27" spans="1:13">
      <c r="A27" s="1">
        <v>26</v>
      </c>
      <c r="B27" s="1" t="s">
        <v>14</v>
      </c>
      <c r="C27" s="1" t="s">
        <v>537</v>
      </c>
      <c r="D27" s="1" t="s">
        <v>167</v>
      </c>
      <c r="E27" s="1" t="s">
        <v>542</v>
      </c>
      <c r="F27" s="1">
        <v>0</v>
      </c>
      <c r="G27" s="1">
        <v>3711</v>
      </c>
      <c r="H27" s="1">
        <v>0</v>
      </c>
      <c r="I27" s="1">
        <v>0</v>
      </c>
      <c r="J27" s="1">
        <v>2361</v>
      </c>
      <c r="K27" s="1">
        <v>15549</v>
      </c>
      <c r="L27" s="1">
        <v>298</v>
      </c>
      <c r="M27" s="1">
        <v>555</v>
      </c>
    </row>
    <row r="28" spans="1:13">
      <c r="A28" s="1">
        <v>27</v>
      </c>
      <c r="B28" s="1" t="s">
        <v>14</v>
      </c>
      <c r="C28" s="1" t="s">
        <v>537</v>
      </c>
      <c r="D28" s="1" t="s">
        <v>168</v>
      </c>
      <c r="E28" s="1" t="s">
        <v>543</v>
      </c>
      <c r="F28" s="1">
        <v>0</v>
      </c>
      <c r="G28" s="1">
        <v>2252</v>
      </c>
      <c r="H28" s="1">
        <v>0</v>
      </c>
      <c r="I28" s="1">
        <v>0</v>
      </c>
      <c r="J28" s="1">
        <v>8499</v>
      </c>
      <c r="K28" s="1">
        <v>1521</v>
      </c>
      <c r="L28" s="1">
        <v>341</v>
      </c>
      <c r="M28" s="1">
        <v>1738</v>
      </c>
    </row>
    <row r="29" spans="1:13">
      <c r="A29" s="1">
        <v>28</v>
      </c>
      <c r="B29" s="1" t="s">
        <v>14</v>
      </c>
      <c r="C29" s="1" t="s">
        <v>537</v>
      </c>
      <c r="D29" s="1" t="s">
        <v>169</v>
      </c>
      <c r="E29" s="1" t="s">
        <v>544</v>
      </c>
      <c r="F29" s="1">
        <v>0</v>
      </c>
      <c r="G29" s="1">
        <v>1333</v>
      </c>
      <c r="H29" s="1">
        <v>0</v>
      </c>
      <c r="I29" s="1">
        <v>0</v>
      </c>
      <c r="J29" s="1">
        <v>3403</v>
      </c>
      <c r="K29" s="1">
        <v>4686</v>
      </c>
      <c r="L29" s="1">
        <v>195</v>
      </c>
      <c r="M29" s="1">
        <v>756</v>
      </c>
    </row>
    <row r="30" spans="1:13">
      <c r="A30" s="1">
        <v>29</v>
      </c>
      <c r="B30" s="1" t="s">
        <v>14</v>
      </c>
      <c r="C30" s="1" t="s">
        <v>537</v>
      </c>
      <c r="D30" s="1" t="s">
        <v>170</v>
      </c>
      <c r="E30" s="1" t="s">
        <v>545</v>
      </c>
      <c r="F30" s="1">
        <v>0</v>
      </c>
      <c r="G30" s="1">
        <v>2342</v>
      </c>
      <c r="H30" s="1">
        <v>0</v>
      </c>
      <c r="I30" s="1">
        <v>0</v>
      </c>
      <c r="J30" s="1">
        <v>3332</v>
      </c>
      <c r="K30" s="1">
        <v>7405</v>
      </c>
      <c r="L30" s="1">
        <v>409</v>
      </c>
      <c r="M30" s="1">
        <v>759</v>
      </c>
    </row>
    <row r="31" spans="1:13">
      <c r="A31" s="1">
        <v>30</v>
      </c>
      <c r="B31" s="1" t="s">
        <v>14</v>
      </c>
      <c r="C31" s="1" t="s">
        <v>537</v>
      </c>
      <c r="D31" s="1" t="s">
        <v>171</v>
      </c>
      <c r="E31" s="1" t="s">
        <v>546</v>
      </c>
      <c r="F31" s="1">
        <v>0</v>
      </c>
      <c r="G31" s="1">
        <v>1444</v>
      </c>
      <c r="H31" s="1">
        <v>0</v>
      </c>
      <c r="I31" s="1">
        <v>0</v>
      </c>
      <c r="J31" s="1">
        <v>3022</v>
      </c>
      <c r="K31" s="1">
        <v>3940</v>
      </c>
      <c r="L31" s="1">
        <v>356</v>
      </c>
      <c r="M31" s="1">
        <v>642</v>
      </c>
    </row>
    <row r="32" spans="1:13">
      <c r="A32" s="1">
        <v>31</v>
      </c>
      <c r="B32" s="1" t="s">
        <v>14</v>
      </c>
      <c r="C32" s="1" t="s">
        <v>537</v>
      </c>
      <c r="D32" s="1" t="s">
        <v>172</v>
      </c>
      <c r="E32" s="1" t="s">
        <v>547</v>
      </c>
      <c r="F32" s="1">
        <v>0</v>
      </c>
      <c r="G32" s="1">
        <v>1686</v>
      </c>
      <c r="H32" s="1">
        <v>0</v>
      </c>
      <c r="I32" s="1">
        <v>0</v>
      </c>
      <c r="J32" s="1">
        <v>2769</v>
      </c>
      <c r="K32" s="1">
        <v>5594</v>
      </c>
      <c r="L32" s="1">
        <v>563</v>
      </c>
      <c r="M32" s="1">
        <v>628</v>
      </c>
    </row>
    <row r="33" spans="1:13">
      <c r="A33" s="1">
        <v>32</v>
      </c>
      <c r="B33" s="1" t="s">
        <v>14</v>
      </c>
      <c r="C33" s="1" t="s">
        <v>537</v>
      </c>
      <c r="D33" s="1" t="s">
        <v>173</v>
      </c>
      <c r="E33" s="1" t="s">
        <v>548</v>
      </c>
      <c r="F33" s="1">
        <v>0</v>
      </c>
      <c r="G33" s="1">
        <v>1359</v>
      </c>
      <c r="H33" s="1">
        <v>0</v>
      </c>
      <c r="I33" s="1">
        <v>0</v>
      </c>
      <c r="J33" s="1">
        <v>2681</v>
      </c>
      <c r="K33" s="1">
        <v>6175</v>
      </c>
      <c r="L33" s="1">
        <v>366</v>
      </c>
      <c r="M33" s="1">
        <v>603</v>
      </c>
    </row>
    <row r="34" spans="1:13">
      <c r="A34" s="1">
        <v>33</v>
      </c>
      <c r="B34" s="1" t="s">
        <v>14</v>
      </c>
      <c r="C34" s="1" t="s">
        <v>537</v>
      </c>
      <c r="D34" s="1" t="s">
        <v>174</v>
      </c>
      <c r="E34" s="1" t="s">
        <v>549</v>
      </c>
      <c r="F34" s="1">
        <v>0</v>
      </c>
      <c r="G34" s="1">
        <v>1683</v>
      </c>
      <c r="H34" s="1">
        <v>0</v>
      </c>
      <c r="I34" s="1">
        <v>0</v>
      </c>
      <c r="J34" s="1">
        <v>1662</v>
      </c>
      <c r="K34" s="1">
        <v>4956</v>
      </c>
      <c r="L34" s="1">
        <v>114</v>
      </c>
      <c r="M34" s="1">
        <v>426</v>
      </c>
    </row>
    <row r="35" spans="1:13">
      <c r="A35" s="1">
        <v>34</v>
      </c>
      <c r="B35" s="1" t="s">
        <v>14</v>
      </c>
      <c r="C35" s="1" t="s">
        <v>537</v>
      </c>
      <c r="D35" s="1" t="s">
        <v>175</v>
      </c>
      <c r="E35" s="1" t="s">
        <v>550</v>
      </c>
      <c r="F35" s="1">
        <v>0</v>
      </c>
      <c r="G35" s="1">
        <v>4793</v>
      </c>
      <c r="H35" s="1">
        <v>0</v>
      </c>
      <c r="I35" s="1">
        <v>0</v>
      </c>
      <c r="J35" s="1">
        <v>3113</v>
      </c>
      <c r="K35" s="1">
        <v>3118</v>
      </c>
      <c r="L35" s="1">
        <v>889</v>
      </c>
      <c r="M35" s="1">
        <v>470</v>
      </c>
    </row>
    <row r="36" spans="1:13">
      <c r="A36" s="1">
        <v>35</v>
      </c>
      <c r="B36" s="1" t="s">
        <v>14</v>
      </c>
      <c r="C36" s="1" t="s">
        <v>537</v>
      </c>
      <c r="D36" s="1" t="s">
        <v>176</v>
      </c>
      <c r="E36" s="1" t="s">
        <v>551</v>
      </c>
      <c r="F36" s="1">
        <v>0</v>
      </c>
      <c r="G36" s="1">
        <v>4335</v>
      </c>
      <c r="H36" s="1">
        <v>0</v>
      </c>
      <c r="I36" s="1">
        <v>0</v>
      </c>
      <c r="J36" s="1">
        <v>1311</v>
      </c>
      <c r="K36" s="1">
        <v>6498</v>
      </c>
      <c r="L36" s="1">
        <v>217</v>
      </c>
      <c r="M36" s="1">
        <v>276</v>
      </c>
    </row>
    <row r="37" spans="1:13">
      <c r="A37" s="1">
        <v>36</v>
      </c>
      <c r="B37" s="1" t="s">
        <v>14</v>
      </c>
      <c r="C37" s="1" t="s">
        <v>537</v>
      </c>
      <c r="D37" s="1" t="s">
        <v>177</v>
      </c>
      <c r="E37" s="1" t="s">
        <v>552</v>
      </c>
      <c r="F37" s="1">
        <v>0</v>
      </c>
      <c r="G37" s="1">
        <v>470</v>
      </c>
      <c r="H37" s="1">
        <v>0</v>
      </c>
      <c r="I37" s="1">
        <v>0</v>
      </c>
      <c r="J37" s="1">
        <v>1762</v>
      </c>
      <c r="K37" s="1">
        <v>2313</v>
      </c>
      <c r="L37" s="1">
        <v>122</v>
      </c>
      <c r="M37" s="1">
        <v>295</v>
      </c>
    </row>
    <row r="38" spans="1:13">
      <c r="A38" s="1">
        <v>37</v>
      </c>
      <c r="B38" s="1" t="s">
        <v>14</v>
      </c>
      <c r="C38" s="1" t="s">
        <v>537</v>
      </c>
      <c r="D38" s="1" t="s">
        <v>178</v>
      </c>
      <c r="E38" s="1" t="s">
        <v>553</v>
      </c>
      <c r="F38" s="1">
        <v>0</v>
      </c>
      <c r="G38" s="1">
        <v>1976</v>
      </c>
      <c r="H38" s="1">
        <v>0</v>
      </c>
      <c r="I38" s="1">
        <v>0</v>
      </c>
      <c r="J38" s="1">
        <v>1661</v>
      </c>
      <c r="K38" s="1">
        <v>4705</v>
      </c>
      <c r="L38" s="1">
        <v>246</v>
      </c>
      <c r="M38" s="1">
        <v>380</v>
      </c>
    </row>
    <row r="39" spans="1:13">
      <c r="A39" s="1">
        <v>38</v>
      </c>
      <c r="B39" s="1" t="s">
        <v>14</v>
      </c>
      <c r="C39" s="1" t="s">
        <v>537</v>
      </c>
      <c r="D39" s="1" t="s">
        <v>179</v>
      </c>
      <c r="E39" s="1" t="s">
        <v>554</v>
      </c>
      <c r="F39" s="1">
        <v>0</v>
      </c>
      <c r="G39" s="1">
        <v>602</v>
      </c>
      <c r="H39" s="1">
        <v>0</v>
      </c>
      <c r="I39" s="1">
        <v>0</v>
      </c>
      <c r="J39" s="1">
        <v>609</v>
      </c>
      <c r="K39" s="1">
        <v>4004</v>
      </c>
      <c r="L39" s="1">
        <v>149</v>
      </c>
      <c r="M39" s="1">
        <v>116</v>
      </c>
    </row>
    <row r="40" spans="1:13">
      <c r="A40" s="1">
        <v>39</v>
      </c>
      <c r="B40" s="1" t="s">
        <v>14</v>
      </c>
      <c r="C40" s="1" t="s">
        <v>537</v>
      </c>
      <c r="D40" s="1" t="s">
        <v>180</v>
      </c>
      <c r="E40" s="1" t="s">
        <v>555</v>
      </c>
      <c r="F40" s="1">
        <v>0</v>
      </c>
      <c r="G40" s="1">
        <v>1313</v>
      </c>
      <c r="H40" s="1">
        <v>0</v>
      </c>
      <c r="I40" s="1">
        <v>0</v>
      </c>
      <c r="J40" s="1">
        <v>2942</v>
      </c>
      <c r="K40" s="1">
        <v>4539</v>
      </c>
      <c r="L40" s="1">
        <v>184</v>
      </c>
      <c r="M40" s="1">
        <v>724</v>
      </c>
    </row>
    <row r="41" spans="1:13">
      <c r="A41" s="1">
        <v>40</v>
      </c>
      <c r="B41" s="1" t="s">
        <v>14</v>
      </c>
      <c r="C41" s="1" t="s">
        <v>537</v>
      </c>
      <c r="D41" s="1" t="s">
        <v>181</v>
      </c>
      <c r="E41" s="1" t="s">
        <v>556</v>
      </c>
      <c r="F41" s="1">
        <v>0</v>
      </c>
      <c r="G41" s="1">
        <v>1380</v>
      </c>
      <c r="H41" s="1">
        <v>0</v>
      </c>
      <c r="I41" s="1">
        <v>0</v>
      </c>
      <c r="J41" s="1">
        <v>4086</v>
      </c>
      <c r="K41" s="1">
        <v>1742</v>
      </c>
      <c r="L41" s="1">
        <v>209</v>
      </c>
      <c r="M41" s="1">
        <v>758</v>
      </c>
    </row>
    <row r="42" spans="1:13">
      <c r="A42" s="1">
        <v>41</v>
      </c>
      <c r="B42" s="1" t="s">
        <v>14</v>
      </c>
      <c r="C42" s="1" t="s">
        <v>537</v>
      </c>
      <c r="D42" s="1" t="s">
        <v>182</v>
      </c>
      <c r="E42" s="1" t="s">
        <v>557</v>
      </c>
      <c r="F42" s="1">
        <v>0</v>
      </c>
      <c r="G42" s="1">
        <v>2487</v>
      </c>
      <c r="H42" s="1">
        <v>0</v>
      </c>
      <c r="I42" s="1">
        <v>0</v>
      </c>
      <c r="J42" s="1">
        <v>3923</v>
      </c>
      <c r="K42" s="1">
        <v>8903</v>
      </c>
      <c r="L42" s="1">
        <v>413</v>
      </c>
      <c r="M42" s="1">
        <v>1055</v>
      </c>
    </row>
    <row r="43" spans="1:13">
      <c r="A43" s="1">
        <v>42</v>
      </c>
      <c r="B43" s="1" t="s">
        <v>14</v>
      </c>
      <c r="C43" s="1" t="s">
        <v>537</v>
      </c>
      <c r="D43" s="1" t="s">
        <v>183</v>
      </c>
      <c r="E43" s="1" t="s">
        <v>558</v>
      </c>
      <c r="F43" s="1">
        <v>0</v>
      </c>
      <c r="G43" s="1">
        <v>2470</v>
      </c>
      <c r="H43" s="1">
        <v>0</v>
      </c>
      <c r="I43" s="1">
        <v>0</v>
      </c>
      <c r="J43" s="1">
        <v>2637</v>
      </c>
      <c r="K43" s="1">
        <v>5698</v>
      </c>
      <c r="L43" s="1">
        <v>308</v>
      </c>
      <c r="M43" s="1">
        <v>423</v>
      </c>
    </row>
    <row r="44" spans="1:13">
      <c r="A44" s="1">
        <v>43</v>
      </c>
      <c r="B44" s="1" t="s">
        <v>15</v>
      </c>
      <c r="C44" s="1" t="s">
        <v>559</v>
      </c>
      <c r="D44" s="1" t="s">
        <v>184</v>
      </c>
      <c r="E44" s="1" t="s">
        <v>560</v>
      </c>
      <c r="F44" s="1">
        <v>0</v>
      </c>
      <c r="G44" s="1">
        <v>59856</v>
      </c>
      <c r="H44" s="1">
        <v>0</v>
      </c>
      <c r="I44" s="1">
        <v>0</v>
      </c>
      <c r="J44" s="1">
        <v>77223</v>
      </c>
      <c r="K44" s="1">
        <v>154753</v>
      </c>
      <c r="L44" s="1">
        <v>4925</v>
      </c>
      <c r="M44" s="1">
        <v>17438</v>
      </c>
    </row>
    <row r="45" spans="1:13">
      <c r="A45" s="1">
        <v>44</v>
      </c>
      <c r="B45" s="1" t="s">
        <v>16</v>
      </c>
      <c r="C45" s="1" t="s">
        <v>561</v>
      </c>
      <c r="D45" s="1" t="s">
        <v>185</v>
      </c>
      <c r="E45" s="1" t="s">
        <v>562</v>
      </c>
      <c r="F45" s="1">
        <v>0</v>
      </c>
      <c r="G45" s="1">
        <v>356</v>
      </c>
      <c r="H45" s="1">
        <v>0</v>
      </c>
      <c r="I45" s="1">
        <v>0</v>
      </c>
      <c r="J45" s="1">
        <v>1071</v>
      </c>
      <c r="K45" s="1">
        <v>1934</v>
      </c>
      <c r="L45" s="1">
        <v>120</v>
      </c>
      <c r="M45" s="1">
        <v>436</v>
      </c>
    </row>
    <row r="46" spans="1:13">
      <c r="A46" s="1">
        <v>45</v>
      </c>
      <c r="B46" s="1" t="s">
        <v>17</v>
      </c>
      <c r="C46" s="1" t="s">
        <v>563</v>
      </c>
      <c r="D46" s="1" t="s">
        <v>186</v>
      </c>
      <c r="E46" s="1" t="s">
        <v>564</v>
      </c>
      <c r="F46" s="1">
        <v>0</v>
      </c>
      <c r="G46" s="1">
        <v>893</v>
      </c>
      <c r="H46" s="1">
        <v>0</v>
      </c>
      <c r="I46" s="1">
        <v>0</v>
      </c>
      <c r="J46" s="1">
        <v>1058</v>
      </c>
      <c r="K46" s="1">
        <v>983</v>
      </c>
      <c r="L46" s="1">
        <v>155</v>
      </c>
      <c r="M46" s="1">
        <v>354</v>
      </c>
    </row>
    <row r="47" spans="1:13">
      <c r="A47" s="1">
        <v>46</v>
      </c>
      <c r="B47" s="1" t="s">
        <v>17</v>
      </c>
      <c r="C47" s="1" t="s">
        <v>563</v>
      </c>
      <c r="D47" s="1" t="s">
        <v>187</v>
      </c>
      <c r="E47" s="1" t="s">
        <v>565</v>
      </c>
      <c r="F47" s="1">
        <v>0</v>
      </c>
      <c r="G47" s="1">
        <v>524</v>
      </c>
      <c r="H47" s="1">
        <v>0</v>
      </c>
      <c r="I47" s="1">
        <v>0</v>
      </c>
      <c r="J47" s="1">
        <v>553</v>
      </c>
      <c r="K47" s="1">
        <v>612</v>
      </c>
      <c r="L47" s="1">
        <v>71</v>
      </c>
      <c r="M47" s="1">
        <v>295</v>
      </c>
    </row>
    <row r="48" spans="1:13">
      <c r="A48" s="1">
        <v>47</v>
      </c>
      <c r="B48" s="1" t="s">
        <v>17</v>
      </c>
      <c r="C48" s="1" t="s">
        <v>563</v>
      </c>
      <c r="D48" s="1" t="s">
        <v>188</v>
      </c>
      <c r="E48" s="1" t="s">
        <v>566</v>
      </c>
      <c r="F48" s="1">
        <v>0</v>
      </c>
      <c r="G48" s="1">
        <v>382</v>
      </c>
      <c r="H48" s="1">
        <v>0</v>
      </c>
      <c r="I48" s="1">
        <v>0</v>
      </c>
      <c r="J48" s="1">
        <v>223</v>
      </c>
      <c r="K48" s="1">
        <v>251</v>
      </c>
      <c r="L48" s="1">
        <v>43</v>
      </c>
      <c r="M48" s="1">
        <v>95</v>
      </c>
    </row>
    <row r="49" spans="1:13">
      <c r="A49" s="1">
        <v>48</v>
      </c>
      <c r="B49" s="1" t="s">
        <v>17</v>
      </c>
      <c r="C49" s="1" t="s">
        <v>563</v>
      </c>
      <c r="D49" s="1" t="s">
        <v>189</v>
      </c>
      <c r="E49" s="1" t="s">
        <v>567</v>
      </c>
      <c r="F49" s="1">
        <v>0</v>
      </c>
      <c r="G49" s="1">
        <v>704</v>
      </c>
      <c r="H49" s="1">
        <v>0</v>
      </c>
      <c r="I49" s="1">
        <v>0</v>
      </c>
      <c r="J49" s="1">
        <v>888</v>
      </c>
      <c r="K49" s="1">
        <v>737</v>
      </c>
      <c r="L49" s="1">
        <v>297</v>
      </c>
      <c r="M49" s="1">
        <v>380</v>
      </c>
    </row>
    <row r="50" spans="1:13">
      <c r="A50" s="1">
        <v>49</v>
      </c>
      <c r="B50" s="1" t="s">
        <v>17</v>
      </c>
      <c r="C50" s="1" t="s">
        <v>563</v>
      </c>
      <c r="D50" s="1" t="s">
        <v>190</v>
      </c>
      <c r="E50" s="1" t="s">
        <v>568</v>
      </c>
      <c r="F50" s="1">
        <v>0</v>
      </c>
      <c r="G50" s="1">
        <v>515</v>
      </c>
      <c r="H50" s="1">
        <v>0</v>
      </c>
      <c r="I50" s="1">
        <v>0</v>
      </c>
      <c r="J50" s="1">
        <v>755</v>
      </c>
      <c r="K50" s="1">
        <v>726</v>
      </c>
      <c r="L50" s="1">
        <v>103</v>
      </c>
      <c r="M50" s="1">
        <v>313</v>
      </c>
    </row>
    <row r="51" spans="1:13">
      <c r="A51" s="1">
        <v>50</v>
      </c>
      <c r="B51" s="1" t="s">
        <v>17</v>
      </c>
      <c r="C51" s="1" t="s">
        <v>563</v>
      </c>
      <c r="D51" s="1" t="s">
        <v>191</v>
      </c>
      <c r="E51" s="1" t="s">
        <v>569</v>
      </c>
      <c r="F51" s="1">
        <v>0</v>
      </c>
      <c r="G51" s="1">
        <v>271</v>
      </c>
      <c r="H51" s="1">
        <v>0</v>
      </c>
      <c r="I51" s="1">
        <v>0</v>
      </c>
      <c r="J51" s="1">
        <v>142</v>
      </c>
      <c r="K51" s="1">
        <v>200</v>
      </c>
      <c r="L51" s="1">
        <v>40</v>
      </c>
      <c r="M51" s="1">
        <v>45</v>
      </c>
    </row>
    <row r="52" spans="1:13">
      <c r="A52" s="1">
        <v>51</v>
      </c>
      <c r="B52" s="1" t="s">
        <v>17</v>
      </c>
      <c r="C52" s="1" t="s">
        <v>563</v>
      </c>
      <c r="D52" s="1" t="s">
        <v>192</v>
      </c>
      <c r="E52" s="1" t="s">
        <v>570</v>
      </c>
      <c r="F52" s="1">
        <v>0</v>
      </c>
      <c r="G52" s="1">
        <v>700</v>
      </c>
      <c r="H52" s="1">
        <v>0</v>
      </c>
      <c r="I52" s="1">
        <v>0</v>
      </c>
      <c r="J52" s="1">
        <v>779</v>
      </c>
      <c r="K52" s="1">
        <v>1318</v>
      </c>
      <c r="L52" s="1">
        <v>226</v>
      </c>
      <c r="M52" s="1">
        <v>302</v>
      </c>
    </row>
    <row r="53" spans="1:13">
      <c r="A53" s="1">
        <v>52</v>
      </c>
      <c r="B53" s="1" t="s">
        <v>17</v>
      </c>
      <c r="C53" s="1" t="s">
        <v>563</v>
      </c>
      <c r="D53" s="1" t="s">
        <v>193</v>
      </c>
      <c r="E53" s="1" t="s">
        <v>571</v>
      </c>
      <c r="F53" s="1">
        <v>0</v>
      </c>
      <c r="G53" s="1">
        <v>603</v>
      </c>
      <c r="H53" s="1">
        <v>0</v>
      </c>
      <c r="I53" s="1">
        <v>0</v>
      </c>
      <c r="J53" s="1">
        <v>592</v>
      </c>
      <c r="K53" s="1">
        <v>1166</v>
      </c>
      <c r="L53" s="1">
        <v>232</v>
      </c>
      <c r="M53" s="1">
        <v>184</v>
      </c>
    </row>
    <row r="54" spans="1:13">
      <c r="A54" s="1">
        <v>53</v>
      </c>
      <c r="B54" s="1" t="s">
        <v>18</v>
      </c>
      <c r="C54" s="1" t="s">
        <v>572</v>
      </c>
      <c r="D54" s="1" t="s">
        <v>194</v>
      </c>
      <c r="E54" s="1" t="s">
        <v>573</v>
      </c>
      <c r="F54" s="1">
        <v>0</v>
      </c>
      <c r="G54" s="1">
        <v>709</v>
      </c>
      <c r="H54" s="1">
        <v>0</v>
      </c>
      <c r="I54" s="1">
        <v>0</v>
      </c>
      <c r="J54" s="1">
        <v>7</v>
      </c>
      <c r="K54" s="1">
        <v>27</v>
      </c>
      <c r="L54" s="1">
        <v>0</v>
      </c>
      <c r="M54" s="1">
        <v>1</v>
      </c>
    </row>
    <row r="55" spans="1:13">
      <c r="A55" s="1">
        <v>54</v>
      </c>
      <c r="B55" s="1" t="s">
        <v>18</v>
      </c>
      <c r="C55" s="1" t="s">
        <v>572</v>
      </c>
      <c r="D55" s="1" t="s">
        <v>195</v>
      </c>
      <c r="E55" s="1" t="s">
        <v>574</v>
      </c>
      <c r="F55" s="1">
        <v>0</v>
      </c>
      <c r="G55" s="1">
        <v>5252</v>
      </c>
      <c r="H55" s="1">
        <v>0</v>
      </c>
      <c r="I55" s="1">
        <v>0</v>
      </c>
      <c r="J55" s="1">
        <v>34</v>
      </c>
      <c r="K55" s="1">
        <v>116</v>
      </c>
      <c r="L55" s="1">
        <v>0</v>
      </c>
      <c r="M55" s="1">
        <v>0</v>
      </c>
    </row>
    <row r="56" spans="1:13">
      <c r="A56" s="1">
        <v>55</v>
      </c>
      <c r="B56" s="1" t="s">
        <v>18</v>
      </c>
      <c r="C56" s="1" t="s">
        <v>572</v>
      </c>
      <c r="D56" s="1" t="s">
        <v>494</v>
      </c>
      <c r="E56" s="1" t="s">
        <v>966</v>
      </c>
      <c r="F56" s="1">
        <v>0</v>
      </c>
      <c r="G56" s="1">
        <v>1306</v>
      </c>
      <c r="H56" s="1">
        <v>0</v>
      </c>
      <c r="I56" s="1">
        <v>0</v>
      </c>
      <c r="J56" s="1">
        <v>0</v>
      </c>
      <c r="K56" s="1">
        <v>32</v>
      </c>
      <c r="L56" s="1">
        <v>0</v>
      </c>
      <c r="M56" s="1">
        <v>0</v>
      </c>
    </row>
    <row r="57" spans="1:13">
      <c r="A57" s="1">
        <v>56</v>
      </c>
      <c r="B57" s="1" t="s">
        <v>18</v>
      </c>
      <c r="C57" s="1" t="s">
        <v>572</v>
      </c>
      <c r="D57" s="1" t="s">
        <v>495</v>
      </c>
      <c r="E57" s="1" t="s">
        <v>967</v>
      </c>
      <c r="F57" s="1">
        <v>0</v>
      </c>
      <c r="G57" s="1">
        <v>697</v>
      </c>
      <c r="H57" s="1">
        <v>0</v>
      </c>
      <c r="I57" s="1">
        <v>0</v>
      </c>
      <c r="J57" s="1">
        <v>1</v>
      </c>
      <c r="K57" s="1">
        <v>3</v>
      </c>
      <c r="L57" s="1">
        <v>0</v>
      </c>
      <c r="M57" s="1">
        <v>0</v>
      </c>
    </row>
    <row r="58" spans="1:13">
      <c r="A58" s="1">
        <v>57</v>
      </c>
      <c r="B58" s="1" t="s">
        <v>18</v>
      </c>
      <c r="C58" s="1" t="s">
        <v>572</v>
      </c>
      <c r="D58" s="1" t="s">
        <v>496</v>
      </c>
      <c r="E58" s="1" t="s">
        <v>968</v>
      </c>
      <c r="F58" s="1">
        <v>0</v>
      </c>
      <c r="G58" s="1">
        <v>597</v>
      </c>
      <c r="H58" s="1">
        <v>0</v>
      </c>
      <c r="I58" s="1">
        <v>0</v>
      </c>
      <c r="J58" s="1">
        <v>0</v>
      </c>
      <c r="K58" s="1">
        <v>45</v>
      </c>
      <c r="L58" s="1">
        <v>0</v>
      </c>
      <c r="M58" s="1">
        <v>0</v>
      </c>
    </row>
    <row r="59" spans="1:13">
      <c r="A59" s="1">
        <v>58</v>
      </c>
      <c r="B59" s="1" t="s">
        <v>18</v>
      </c>
      <c r="C59" s="1" t="s">
        <v>572</v>
      </c>
      <c r="D59" s="1" t="s">
        <v>497</v>
      </c>
      <c r="E59" s="1" t="s">
        <v>969</v>
      </c>
      <c r="F59" s="1">
        <v>0</v>
      </c>
      <c r="G59" s="1">
        <v>785</v>
      </c>
      <c r="H59" s="1">
        <v>0</v>
      </c>
      <c r="I59" s="1">
        <v>0</v>
      </c>
      <c r="J59" s="1">
        <v>3</v>
      </c>
      <c r="K59" s="1">
        <v>85</v>
      </c>
      <c r="L59" s="1">
        <v>0</v>
      </c>
      <c r="M59" s="1">
        <v>0</v>
      </c>
    </row>
    <row r="60" spans="1:13">
      <c r="A60" s="1">
        <v>59</v>
      </c>
      <c r="B60" s="1" t="s">
        <v>18</v>
      </c>
      <c r="C60" s="1" t="s">
        <v>572</v>
      </c>
      <c r="D60" s="1" t="s">
        <v>498</v>
      </c>
      <c r="E60" s="1" t="s">
        <v>970</v>
      </c>
      <c r="F60" s="1">
        <v>0</v>
      </c>
      <c r="G60" s="1">
        <v>29</v>
      </c>
      <c r="H60" s="1">
        <v>0</v>
      </c>
      <c r="I60" s="1">
        <v>0</v>
      </c>
      <c r="J60" s="1">
        <v>0</v>
      </c>
      <c r="K60" s="1">
        <v>1</v>
      </c>
      <c r="L60" s="1">
        <v>0</v>
      </c>
      <c r="M60" s="1">
        <v>0</v>
      </c>
    </row>
    <row r="61" spans="1:13">
      <c r="A61" s="1">
        <v>60</v>
      </c>
      <c r="B61" s="1" t="s">
        <v>18</v>
      </c>
      <c r="C61" s="1" t="s">
        <v>572</v>
      </c>
      <c r="D61" s="1" t="s">
        <v>499</v>
      </c>
      <c r="E61" s="1" t="s">
        <v>971</v>
      </c>
      <c r="F61" s="1">
        <v>0</v>
      </c>
      <c r="G61" s="1">
        <v>1205</v>
      </c>
      <c r="H61" s="1">
        <v>0</v>
      </c>
      <c r="I61" s="1">
        <v>0</v>
      </c>
      <c r="J61" s="1">
        <v>1</v>
      </c>
      <c r="K61" s="1">
        <v>16</v>
      </c>
      <c r="L61" s="1">
        <v>0</v>
      </c>
      <c r="M61" s="1">
        <v>0</v>
      </c>
    </row>
    <row r="62" spans="1:13">
      <c r="A62" s="1">
        <v>61</v>
      </c>
      <c r="B62" s="1" t="s">
        <v>18</v>
      </c>
      <c r="C62" s="1" t="s">
        <v>572</v>
      </c>
      <c r="D62" s="1" t="s">
        <v>500</v>
      </c>
      <c r="E62" s="1" t="s">
        <v>972</v>
      </c>
      <c r="F62" s="1">
        <v>0</v>
      </c>
      <c r="G62" s="1">
        <v>310</v>
      </c>
      <c r="H62" s="1">
        <v>0</v>
      </c>
      <c r="I62" s="1">
        <v>0</v>
      </c>
      <c r="J62" s="1">
        <v>0</v>
      </c>
      <c r="K62" s="1">
        <v>2</v>
      </c>
      <c r="L62" s="1">
        <v>0</v>
      </c>
      <c r="M62" s="1">
        <v>0</v>
      </c>
    </row>
    <row r="63" spans="1:13">
      <c r="A63" s="1">
        <v>62</v>
      </c>
      <c r="B63" s="1" t="s">
        <v>18</v>
      </c>
      <c r="C63" s="1" t="s">
        <v>572</v>
      </c>
      <c r="D63" s="1" t="s">
        <v>501</v>
      </c>
      <c r="E63" s="1" t="s">
        <v>973</v>
      </c>
      <c r="F63" s="1">
        <v>0</v>
      </c>
      <c r="G63" s="1">
        <v>3116</v>
      </c>
      <c r="H63" s="1">
        <v>0</v>
      </c>
      <c r="I63" s="1">
        <v>0</v>
      </c>
      <c r="J63" s="1">
        <v>0</v>
      </c>
      <c r="K63" s="1">
        <v>34</v>
      </c>
      <c r="L63" s="1">
        <v>0</v>
      </c>
      <c r="M63" s="1">
        <v>0</v>
      </c>
    </row>
    <row r="64" spans="1:13">
      <c r="A64" s="1">
        <v>63</v>
      </c>
      <c r="B64" s="1" t="s">
        <v>18</v>
      </c>
      <c r="C64" s="1" t="s">
        <v>572</v>
      </c>
      <c r="D64" s="1" t="s">
        <v>502</v>
      </c>
      <c r="E64" s="1" t="s">
        <v>974</v>
      </c>
      <c r="F64" s="1">
        <v>0</v>
      </c>
      <c r="G64" s="1">
        <v>5087</v>
      </c>
      <c r="H64" s="1">
        <v>0</v>
      </c>
      <c r="I64" s="1">
        <v>0</v>
      </c>
      <c r="J64" s="1">
        <v>9</v>
      </c>
      <c r="K64" s="1">
        <v>91</v>
      </c>
      <c r="L64" s="1">
        <v>0</v>
      </c>
      <c r="M64" s="1">
        <v>0</v>
      </c>
    </row>
    <row r="65" spans="1:13">
      <c r="A65" s="1">
        <v>64</v>
      </c>
      <c r="B65" s="1" t="s">
        <v>18</v>
      </c>
      <c r="C65" s="1" t="s">
        <v>572</v>
      </c>
      <c r="D65" s="1" t="s">
        <v>503</v>
      </c>
      <c r="E65" s="1" t="s">
        <v>975</v>
      </c>
      <c r="F65" s="1">
        <v>0</v>
      </c>
      <c r="G65" s="1">
        <v>590</v>
      </c>
      <c r="H65" s="1">
        <v>0</v>
      </c>
      <c r="I65" s="1">
        <v>0</v>
      </c>
      <c r="J65" s="1">
        <v>1</v>
      </c>
      <c r="K65" s="1">
        <v>16</v>
      </c>
      <c r="L65" s="1">
        <v>0</v>
      </c>
      <c r="M65" s="1">
        <v>0</v>
      </c>
    </row>
    <row r="66" spans="1:13">
      <c r="A66" s="1">
        <v>65</v>
      </c>
      <c r="B66" s="1" t="s">
        <v>18</v>
      </c>
      <c r="C66" s="1" t="s">
        <v>572</v>
      </c>
      <c r="D66" s="1" t="s">
        <v>504</v>
      </c>
      <c r="E66" s="1" t="s">
        <v>976</v>
      </c>
      <c r="F66" s="1">
        <v>0</v>
      </c>
      <c r="G66" s="1">
        <v>2454</v>
      </c>
      <c r="H66" s="1">
        <v>0</v>
      </c>
      <c r="I66" s="1">
        <v>0</v>
      </c>
      <c r="J66" s="1">
        <v>36</v>
      </c>
      <c r="K66" s="1">
        <v>253</v>
      </c>
      <c r="L66" s="1">
        <v>4</v>
      </c>
      <c r="M66" s="1">
        <v>15</v>
      </c>
    </row>
    <row r="67" spans="1:13">
      <c r="A67" s="1">
        <v>66</v>
      </c>
      <c r="B67" s="1" t="s">
        <v>18</v>
      </c>
      <c r="C67" s="1" t="s">
        <v>572</v>
      </c>
      <c r="D67" s="1" t="s">
        <v>505</v>
      </c>
      <c r="E67" s="1" t="s">
        <v>977</v>
      </c>
      <c r="F67" s="1">
        <v>0</v>
      </c>
      <c r="G67" s="1">
        <v>731</v>
      </c>
      <c r="H67" s="1">
        <v>0</v>
      </c>
      <c r="I67" s="1">
        <v>0</v>
      </c>
      <c r="J67" s="1">
        <v>1</v>
      </c>
      <c r="K67" s="1">
        <v>4</v>
      </c>
      <c r="L67" s="1">
        <v>0</v>
      </c>
      <c r="M67" s="1">
        <v>0</v>
      </c>
    </row>
    <row r="68" spans="1:13">
      <c r="A68" s="1">
        <v>67</v>
      </c>
      <c r="B68" s="1" t="s">
        <v>18</v>
      </c>
      <c r="C68" s="1" t="s">
        <v>572</v>
      </c>
      <c r="D68" s="1" t="s">
        <v>506</v>
      </c>
      <c r="E68" s="1" t="s">
        <v>978</v>
      </c>
      <c r="F68" s="1">
        <v>0</v>
      </c>
      <c r="G68" s="1">
        <v>6138</v>
      </c>
      <c r="H68" s="1">
        <v>0</v>
      </c>
      <c r="I68" s="1">
        <v>0</v>
      </c>
      <c r="J68" s="1">
        <v>2</v>
      </c>
      <c r="K68" s="1">
        <v>32</v>
      </c>
      <c r="L68" s="1">
        <v>0</v>
      </c>
      <c r="M68" s="1">
        <v>0</v>
      </c>
    </row>
    <row r="69" spans="1:13">
      <c r="A69" s="1">
        <v>68</v>
      </c>
      <c r="B69" s="1" t="s">
        <v>18</v>
      </c>
      <c r="C69" s="1" t="s">
        <v>572</v>
      </c>
      <c r="D69" s="1" t="s">
        <v>512</v>
      </c>
      <c r="E69" s="1" t="s">
        <v>987</v>
      </c>
      <c r="F69" s="4">
        <v>1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</row>
    <row r="70" spans="1:13">
      <c r="A70" s="1">
        <v>69</v>
      </c>
      <c r="B70" s="1" t="s">
        <v>18</v>
      </c>
      <c r="C70" s="1" t="s">
        <v>572</v>
      </c>
      <c r="D70" s="1" t="s">
        <v>988</v>
      </c>
      <c r="E70" s="1" t="s">
        <v>989</v>
      </c>
      <c r="F70" s="4">
        <v>0</v>
      </c>
      <c r="G70" s="1">
        <v>49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</row>
    <row r="71" spans="1:13">
      <c r="A71" s="1">
        <v>70</v>
      </c>
      <c r="B71" s="1" t="s">
        <v>18</v>
      </c>
      <c r="C71" s="1" t="s">
        <v>572</v>
      </c>
      <c r="D71" s="1" t="s">
        <v>990</v>
      </c>
      <c r="E71" s="1" t="s">
        <v>991</v>
      </c>
      <c r="F71" s="4">
        <v>0</v>
      </c>
      <c r="G71" s="1">
        <v>18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</row>
    <row r="72" spans="1:13">
      <c r="A72" s="1">
        <v>71</v>
      </c>
      <c r="B72" s="1" t="s">
        <v>18</v>
      </c>
      <c r="C72" s="1" t="s">
        <v>572</v>
      </c>
      <c r="D72" s="1" t="s">
        <v>992</v>
      </c>
      <c r="E72" s="1" t="s">
        <v>993</v>
      </c>
      <c r="F72" s="4">
        <v>0</v>
      </c>
      <c r="G72" s="1">
        <v>7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</row>
    <row r="73" spans="1:13">
      <c r="A73" s="1">
        <v>72</v>
      </c>
      <c r="B73" s="1" t="s">
        <v>19</v>
      </c>
      <c r="C73" s="1" t="s">
        <v>575</v>
      </c>
      <c r="D73" s="1" t="s">
        <v>196</v>
      </c>
      <c r="E73" s="1" t="s">
        <v>576</v>
      </c>
      <c r="F73" s="1">
        <v>1</v>
      </c>
      <c r="G73" s="1">
        <v>34886</v>
      </c>
      <c r="H73" s="1">
        <v>0</v>
      </c>
      <c r="I73" s="1">
        <v>0</v>
      </c>
      <c r="J73" s="1">
        <v>59062</v>
      </c>
      <c r="K73" s="1">
        <v>83523</v>
      </c>
      <c r="L73" s="1">
        <v>4553</v>
      </c>
      <c r="M73" s="1">
        <v>12696</v>
      </c>
    </row>
    <row r="74" spans="1:13">
      <c r="A74" s="1">
        <v>73</v>
      </c>
      <c r="B74" s="1" t="s">
        <v>20</v>
      </c>
      <c r="C74" s="1" t="s">
        <v>577</v>
      </c>
      <c r="D74" s="1" t="s">
        <v>197</v>
      </c>
      <c r="E74" s="1" t="s">
        <v>578</v>
      </c>
      <c r="F74" s="1">
        <v>0</v>
      </c>
      <c r="G74" s="1">
        <v>244</v>
      </c>
      <c r="H74" s="1">
        <v>0</v>
      </c>
      <c r="I74" s="1">
        <v>7</v>
      </c>
      <c r="J74" s="1">
        <v>730</v>
      </c>
      <c r="K74" s="1">
        <v>1006</v>
      </c>
      <c r="L74" s="1">
        <v>87</v>
      </c>
      <c r="M74" s="1">
        <v>171</v>
      </c>
    </row>
    <row r="75" spans="1:13">
      <c r="A75" s="1">
        <v>74</v>
      </c>
      <c r="B75" s="1" t="s">
        <v>21</v>
      </c>
      <c r="C75" s="1" t="s">
        <v>579</v>
      </c>
      <c r="D75" s="1" t="s">
        <v>198</v>
      </c>
      <c r="E75" s="1" t="s">
        <v>580</v>
      </c>
      <c r="F75" s="1">
        <v>0</v>
      </c>
      <c r="G75" s="1">
        <v>478</v>
      </c>
      <c r="H75" s="1">
        <v>0</v>
      </c>
      <c r="I75" s="1">
        <v>14</v>
      </c>
      <c r="J75" s="1">
        <v>703</v>
      </c>
      <c r="K75" s="1">
        <v>2709</v>
      </c>
      <c r="L75" s="1">
        <v>72</v>
      </c>
      <c r="M75" s="1">
        <v>168</v>
      </c>
    </row>
    <row r="76" spans="1:13">
      <c r="A76" s="1">
        <v>75</v>
      </c>
      <c r="B76" s="1" t="s">
        <v>22</v>
      </c>
      <c r="C76" s="1" t="s">
        <v>581</v>
      </c>
      <c r="D76" s="1" t="s">
        <v>199</v>
      </c>
      <c r="E76" s="1" t="s">
        <v>582</v>
      </c>
      <c r="F76" s="1">
        <v>1</v>
      </c>
      <c r="G76" s="1">
        <v>107766</v>
      </c>
      <c r="H76" s="1">
        <v>0</v>
      </c>
      <c r="I76" s="1">
        <v>0</v>
      </c>
      <c r="J76" s="1">
        <v>289528</v>
      </c>
      <c r="K76" s="1">
        <v>193359</v>
      </c>
      <c r="L76" s="1">
        <v>22868</v>
      </c>
      <c r="M76" s="1">
        <v>74952</v>
      </c>
    </row>
    <row r="77" spans="1:13">
      <c r="A77" s="1">
        <v>76</v>
      </c>
      <c r="B77" s="1" t="s">
        <v>23</v>
      </c>
      <c r="C77" s="1" t="s">
        <v>583</v>
      </c>
      <c r="D77" s="1" t="s">
        <v>200</v>
      </c>
      <c r="E77" s="1" t="s">
        <v>584</v>
      </c>
      <c r="F77" s="1">
        <v>0</v>
      </c>
      <c r="G77" s="1">
        <v>9751</v>
      </c>
      <c r="H77" s="1">
        <v>0</v>
      </c>
      <c r="I77" s="1">
        <v>22</v>
      </c>
      <c r="J77" s="1">
        <v>33528</v>
      </c>
      <c r="K77" s="1">
        <v>34394</v>
      </c>
      <c r="L77" s="1">
        <v>5652</v>
      </c>
      <c r="M77" s="1">
        <v>7058</v>
      </c>
    </row>
    <row r="78" spans="1:13">
      <c r="A78" s="1">
        <v>77</v>
      </c>
      <c r="B78" s="1" t="s">
        <v>23</v>
      </c>
      <c r="C78" s="1" t="s">
        <v>583</v>
      </c>
      <c r="D78" s="1" t="s">
        <v>201</v>
      </c>
      <c r="E78" s="1" t="s">
        <v>585</v>
      </c>
      <c r="F78" s="1">
        <v>0</v>
      </c>
      <c r="G78" s="1">
        <v>16816</v>
      </c>
      <c r="H78" s="1">
        <v>0</v>
      </c>
      <c r="I78" s="1">
        <v>0</v>
      </c>
      <c r="J78" s="1">
        <v>54328</v>
      </c>
      <c r="K78" s="1">
        <v>56868</v>
      </c>
      <c r="L78" s="1">
        <v>5710</v>
      </c>
      <c r="M78" s="1">
        <v>12348</v>
      </c>
    </row>
    <row r="79" spans="1:13">
      <c r="A79" s="1">
        <v>78</v>
      </c>
      <c r="B79" s="1" t="s">
        <v>24</v>
      </c>
      <c r="C79" s="1" t="s">
        <v>586</v>
      </c>
      <c r="D79" s="1" t="s">
        <v>202</v>
      </c>
      <c r="E79" s="1" t="s">
        <v>587</v>
      </c>
      <c r="F79" s="1">
        <v>0</v>
      </c>
      <c r="G79" s="1">
        <v>66</v>
      </c>
      <c r="H79" s="1">
        <v>0</v>
      </c>
      <c r="I79" s="1">
        <v>0</v>
      </c>
      <c r="J79" s="1">
        <v>106</v>
      </c>
      <c r="K79" s="1">
        <v>217</v>
      </c>
      <c r="L79" s="1">
        <v>7</v>
      </c>
      <c r="M79" s="1">
        <v>28</v>
      </c>
    </row>
    <row r="80" spans="1:13">
      <c r="A80" s="1">
        <v>79</v>
      </c>
      <c r="B80" s="1" t="s">
        <v>24</v>
      </c>
      <c r="C80" s="1" t="s">
        <v>586</v>
      </c>
      <c r="D80" s="1" t="s">
        <v>203</v>
      </c>
      <c r="E80" s="1" t="s">
        <v>588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</row>
    <row r="81" spans="1:13">
      <c r="A81" s="1">
        <v>80</v>
      </c>
      <c r="B81" s="1" t="s">
        <v>24</v>
      </c>
      <c r="C81" s="1" t="s">
        <v>586</v>
      </c>
      <c r="D81" s="1" t="s">
        <v>204</v>
      </c>
      <c r="E81" s="1" t="s">
        <v>589</v>
      </c>
      <c r="F81" s="1">
        <v>0</v>
      </c>
      <c r="G81" s="1">
        <v>723</v>
      </c>
      <c r="H81" s="1">
        <v>0</v>
      </c>
      <c r="I81" s="1">
        <v>0</v>
      </c>
      <c r="J81" s="1">
        <v>1946</v>
      </c>
      <c r="K81" s="1">
        <v>3834</v>
      </c>
      <c r="L81" s="1">
        <v>176</v>
      </c>
      <c r="M81" s="1">
        <v>676</v>
      </c>
    </row>
    <row r="82" spans="1:13">
      <c r="A82" s="1">
        <v>81</v>
      </c>
      <c r="B82" s="1" t="s">
        <v>25</v>
      </c>
      <c r="C82" s="1" t="s">
        <v>590</v>
      </c>
      <c r="D82" s="1" t="s">
        <v>205</v>
      </c>
      <c r="E82" s="1" t="s">
        <v>591</v>
      </c>
      <c r="F82" s="1">
        <v>0</v>
      </c>
      <c r="G82" s="1">
        <v>39798</v>
      </c>
      <c r="H82" s="1">
        <v>0</v>
      </c>
      <c r="I82" s="1">
        <v>126</v>
      </c>
      <c r="J82" s="1">
        <v>84760</v>
      </c>
      <c r="K82" s="1">
        <v>67148</v>
      </c>
      <c r="L82" s="1">
        <v>8321</v>
      </c>
      <c r="M82" s="1">
        <v>25955</v>
      </c>
    </row>
    <row r="83" spans="1:13">
      <c r="A83" s="1">
        <v>82</v>
      </c>
      <c r="B83" s="1" t="s">
        <v>26</v>
      </c>
      <c r="C83" s="1" t="s">
        <v>592</v>
      </c>
      <c r="D83" s="1" t="s">
        <v>206</v>
      </c>
      <c r="E83" s="1" t="s">
        <v>593</v>
      </c>
      <c r="F83" s="1">
        <v>0</v>
      </c>
      <c r="G83" s="1">
        <v>1338</v>
      </c>
      <c r="H83" s="1">
        <v>0</v>
      </c>
      <c r="I83" s="1">
        <v>21</v>
      </c>
      <c r="J83" s="1">
        <v>3851</v>
      </c>
      <c r="K83" s="1">
        <v>6820</v>
      </c>
      <c r="L83" s="1">
        <v>573</v>
      </c>
      <c r="M83" s="1">
        <v>1301</v>
      </c>
    </row>
    <row r="84" spans="1:13">
      <c r="A84" s="1">
        <v>83</v>
      </c>
      <c r="B84" s="1" t="s">
        <v>27</v>
      </c>
      <c r="C84" s="1" t="s">
        <v>594</v>
      </c>
      <c r="D84" s="1" t="s">
        <v>207</v>
      </c>
      <c r="E84" s="1" t="s">
        <v>595</v>
      </c>
      <c r="F84" s="1">
        <v>0</v>
      </c>
      <c r="G84" s="1">
        <v>138</v>
      </c>
      <c r="H84" s="1">
        <v>0</v>
      </c>
      <c r="I84" s="1">
        <v>0</v>
      </c>
      <c r="J84" s="1">
        <v>239</v>
      </c>
      <c r="K84" s="1">
        <v>778</v>
      </c>
      <c r="L84" s="1">
        <v>24</v>
      </c>
      <c r="M84" s="1">
        <v>94</v>
      </c>
    </row>
    <row r="85" spans="1:13">
      <c r="A85" s="1">
        <v>84</v>
      </c>
      <c r="B85" s="1" t="s">
        <v>28</v>
      </c>
      <c r="C85" s="1" t="s">
        <v>596</v>
      </c>
      <c r="D85" s="1" t="s">
        <v>208</v>
      </c>
      <c r="E85" s="1" t="s">
        <v>597</v>
      </c>
      <c r="F85" s="1">
        <v>0</v>
      </c>
      <c r="G85" s="1">
        <v>916</v>
      </c>
      <c r="H85" s="1">
        <v>0</v>
      </c>
      <c r="I85" s="1">
        <v>0</v>
      </c>
      <c r="J85" s="1">
        <v>4612</v>
      </c>
      <c r="K85" s="1">
        <v>6863</v>
      </c>
      <c r="L85" s="1">
        <v>480</v>
      </c>
      <c r="M85" s="1">
        <v>1249</v>
      </c>
    </row>
    <row r="86" spans="1:13">
      <c r="A86" s="1">
        <v>85</v>
      </c>
      <c r="B86" s="1" t="s">
        <v>29</v>
      </c>
      <c r="C86" s="1" t="s">
        <v>598</v>
      </c>
      <c r="D86" s="1" t="s">
        <v>209</v>
      </c>
      <c r="E86" s="1" t="s">
        <v>599</v>
      </c>
      <c r="F86" s="1">
        <v>0</v>
      </c>
      <c r="G86" s="1">
        <v>68117</v>
      </c>
      <c r="H86" s="1">
        <v>0</v>
      </c>
      <c r="I86" s="1">
        <v>0</v>
      </c>
      <c r="J86" s="1">
        <v>80769</v>
      </c>
      <c r="K86" s="1">
        <v>67289</v>
      </c>
      <c r="L86" s="1">
        <v>2002</v>
      </c>
      <c r="M86" s="1">
        <v>17473</v>
      </c>
    </row>
    <row r="87" spans="1:13">
      <c r="A87" s="1">
        <v>86</v>
      </c>
      <c r="B87" s="1" t="s">
        <v>30</v>
      </c>
      <c r="C87" s="1" t="s">
        <v>600</v>
      </c>
      <c r="D87" s="1" t="s">
        <v>210</v>
      </c>
      <c r="E87" s="1" t="s">
        <v>601</v>
      </c>
      <c r="F87" s="1">
        <v>0</v>
      </c>
      <c r="G87" s="1">
        <v>41</v>
      </c>
      <c r="H87" s="1">
        <v>0</v>
      </c>
      <c r="I87" s="1">
        <v>0</v>
      </c>
      <c r="J87" s="1">
        <v>18</v>
      </c>
      <c r="K87" s="1">
        <v>74</v>
      </c>
      <c r="L87" s="1">
        <v>1</v>
      </c>
      <c r="M87" s="1">
        <v>4</v>
      </c>
    </row>
    <row r="88" spans="1:13">
      <c r="A88" s="1">
        <v>87</v>
      </c>
      <c r="B88" s="1" t="s">
        <v>31</v>
      </c>
      <c r="C88" s="1" t="s">
        <v>602</v>
      </c>
      <c r="D88" s="1" t="s">
        <v>211</v>
      </c>
      <c r="E88" s="1" t="s">
        <v>603</v>
      </c>
      <c r="F88" s="1">
        <v>0</v>
      </c>
      <c r="G88" s="1">
        <v>209</v>
      </c>
      <c r="H88" s="1">
        <v>0</v>
      </c>
      <c r="I88" s="1">
        <v>0</v>
      </c>
      <c r="J88" s="1">
        <v>20</v>
      </c>
      <c r="K88" s="1">
        <v>187</v>
      </c>
      <c r="L88" s="1">
        <v>0</v>
      </c>
      <c r="M88" s="1">
        <v>2</v>
      </c>
    </row>
    <row r="89" spans="1:13">
      <c r="A89" s="1">
        <v>88</v>
      </c>
      <c r="B89" s="1" t="s">
        <v>32</v>
      </c>
      <c r="C89" s="1" t="s">
        <v>604</v>
      </c>
      <c r="D89" s="1" t="s">
        <v>212</v>
      </c>
      <c r="E89" s="1" t="s">
        <v>605</v>
      </c>
      <c r="F89" s="1">
        <v>0</v>
      </c>
      <c r="G89" s="1">
        <v>278</v>
      </c>
      <c r="H89" s="1">
        <v>0</v>
      </c>
      <c r="I89" s="1">
        <v>0</v>
      </c>
      <c r="J89" s="1">
        <v>114</v>
      </c>
      <c r="K89" s="1">
        <v>21</v>
      </c>
      <c r="L89" s="1">
        <v>4</v>
      </c>
      <c r="M89" s="1">
        <v>11</v>
      </c>
    </row>
    <row r="90" spans="1:13">
      <c r="A90" s="1">
        <v>89</v>
      </c>
      <c r="B90" s="1" t="s">
        <v>33</v>
      </c>
      <c r="C90" s="1" t="s">
        <v>606</v>
      </c>
      <c r="D90" s="1" t="s">
        <v>213</v>
      </c>
      <c r="E90" s="1" t="s">
        <v>607</v>
      </c>
      <c r="F90" s="1">
        <v>0</v>
      </c>
      <c r="G90" s="1">
        <v>1387</v>
      </c>
      <c r="H90" s="1">
        <v>0</v>
      </c>
      <c r="I90" s="1">
        <v>0</v>
      </c>
      <c r="J90" s="1">
        <v>12</v>
      </c>
      <c r="K90" s="1">
        <v>97</v>
      </c>
      <c r="L90" s="1">
        <v>0</v>
      </c>
      <c r="M90" s="1">
        <v>4</v>
      </c>
    </row>
    <row r="91" spans="1:13">
      <c r="A91" s="1">
        <v>90</v>
      </c>
      <c r="B91" s="1" t="s">
        <v>34</v>
      </c>
      <c r="C91" s="1" t="s">
        <v>608</v>
      </c>
      <c r="D91" s="1" t="s">
        <v>214</v>
      </c>
      <c r="E91" s="1" t="s">
        <v>609</v>
      </c>
      <c r="F91" s="1">
        <v>0</v>
      </c>
      <c r="G91" s="1">
        <v>850</v>
      </c>
      <c r="H91" s="1">
        <v>0</v>
      </c>
      <c r="I91" s="1">
        <v>0</v>
      </c>
      <c r="J91" s="1">
        <v>14</v>
      </c>
      <c r="K91" s="1">
        <v>257</v>
      </c>
      <c r="L91" s="1">
        <v>1</v>
      </c>
      <c r="M91" s="1">
        <v>1</v>
      </c>
    </row>
    <row r="92" spans="1:13">
      <c r="A92" s="1">
        <v>91</v>
      </c>
      <c r="B92" s="1" t="s">
        <v>34</v>
      </c>
      <c r="C92" s="1" t="s">
        <v>608</v>
      </c>
      <c r="D92" s="1" t="s">
        <v>215</v>
      </c>
      <c r="E92" s="1" t="s">
        <v>610</v>
      </c>
      <c r="F92" s="1">
        <v>0</v>
      </c>
      <c r="G92" s="1">
        <v>1173</v>
      </c>
      <c r="H92" s="1">
        <v>0</v>
      </c>
      <c r="I92" s="1">
        <v>0</v>
      </c>
      <c r="J92" s="1">
        <v>1</v>
      </c>
      <c r="K92" s="1">
        <v>27</v>
      </c>
      <c r="L92" s="1">
        <v>1</v>
      </c>
      <c r="M92" s="1">
        <v>0</v>
      </c>
    </row>
    <row r="93" spans="1:13">
      <c r="A93" s="1">
        <v>92</v>
      </c>
      <c r="B93" s="1" t="s">
        <v>35</v>
      </c>
      <c r="C93" s="1" t="s">
        <v>611</v>
      </c>
      <c r="D93" s="1" t="s">
        <v>216</v>
      </c>
      <c r="E93" s="1" t="s">
        <v>612</v>
      </c>
      <c r="F93" s="1">
        <v>0</v>
      </c>
      <c r="G93" s="1">
        <v>66</v>
      </c>
      <c r="H93" s="1">
        <v>0</v>
      </c>
      <c r="I93" s="1">
        <v>0</v>
      </c>
      <c r="J93" s="1">
        <v>15</v>
      </c>
      <c r="K93" s="1">
        <v>97</v>
      </c>
      <c r="L93" s="1">
        <v>1</v>
      </c>
      <c r="M93" s="1">
        <v>3</v>
      </c>
    </row>
    <row r="94" spans="1:13">
      <c r="A94" s="1">
        <v>93</v>
      </c>
      <c r="B94" s="1" t="s">
        <v>36</v>
      </c>
      <c r="C94" s="1" t="s">
        <v>613</v>
      </c>
      <c r="D94" s="1" t="s">
        <v>217</v>
      </c>
      <c r="E94" s="1" t="s">
        <v>614</v>
      </c>
      <c r="F94" s="1">
        <v>0</v>
      </c>
      <c r="G94" s="1">
        <v>631</v>
      </c>
      <c r="H94" s="1">
        <v>0</v>
      </c>
      <c r="I94" s="1">
        <v>0</v>
      </c>
      <c r="J94" s="1">
        <v>26</v>
      </c>
      <c r="K94" s="1">
        <v>323</v>
      </c>
      <c r="L94" s="1">
        <v>0</v>
      </c>
      <c r="M94" s="1">
        <v>2</v>
      </c>
    </row>
    <row r="95" spans="1:13">
      <c r="A95" s="1">
        <v>94</v>
      </c>
      <c r="B95" s="1" t="s">
        <v>491</v>
      </c>
      <c r="C95" s="1" t="s">
        <v>979</v>
      </c>
      <c r="D95" s="1" t="s">
        <v>507</v>
      </c>
      <c r="E95" s="1" t="s">
        <v>980</v>
      </c>
      <c r="F95" s="1">
        <v>0</v>
      </c>
      <c r="G95" s="1">
        <v>25</v>
      </c>
      <c r="H95" s="1">
        <v>0</v>
      </c>
      <c r="I95" s="1">
        <v>0</v>
      </c>
      <c r="J95" s="1">
        <v>0</v>
      </c>
      <c r="K95" s="1">
        <v>29</v>
      </c>
      <c r="L95" s="1">
        <v>0</v>
      </c>
      <c r="M95" s="1">
        <v>0</v>
      </c>
    </row>
    <row r="96" spans="1:13">
      <c r="A96" s="1">
        <v>95</v>
      </c>
      <c r="B96" s="1" t="s">
        <v>37</v>
      </c>
      <c r="C96" s="1" t="s">
        <v>615</v>
      </c>
      <c r="D96" s="1" t="s">
        <v>218</v>
      </c>
      <c r="E96" s="1" t="s">
        <v>616</v>
      </c>
      <c r="F96" s="1">
        <v>0</v>
      </c>
      <c r="G96" s="1">
        <v>129</v>
      </c>
      <c r="H96" s="1">
        <v>0</v>
      </c>
      <c r="I96" s="1">
        <v>0</v>
      </c>
      <c r="J96" s="1">
        <v>74</v>
      </c>
      <c r="K96" s="1">
        <v>148</v>
      </c>
      <c r="L96" s="1">
        <v>0</v>
      </c>
      <c r="M96" s="1">
        <v>3</v>
      </c>
    </row>
    <row r="97" spans="1:13">
      <c r="A97" s="1">
        <v>96</v>
      </c>
      <c r="B97" s="1" t="s">
        <v>38</v>
      </c>
      <c r="C97" s="1" t="s">
        <v>617</v>
      </c>
      <c r="D97" s="1" t="s">
        <v>219</v>
      </c>
      <c r="E97" s="1" t="s">
        <v>618</v>
      </c>
      <c r="F97" s="1">
        <v>0</v>
      </c>
      <c r="G97" s="1">
        <v>32</v>
      </c>
      <c r="H97" s="1">
        <v>0</v>
      </c>
      <c r="I97" s="1">
        <v>0</v>
      </c>
      <c r="J97" s="1">
        <v>3</v>
      </c>
      <c r="K97" s="1">
        <v>154</v>
      </c>
      <c r="L97" s="1">
        <v>0</v>
      </c>
      <c r="M97" s="1">
        <v>1</v>
      </c>
    </row>
    <row r="98" spans="1:13">
      <c r="A98" s="1">
        <v>97</v>
      </c>
      <c r="B98" s="1" t="s">
        <v>467</v>
      </c>
      <c r="C98" s="1" t="s">
        <v>945</v>
      </c>
      <c r="D98" s="1" t="s">
        <v>472</v>
      </c>
      <c r="E98" s="1" t="s">
        <v>946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</row>
    <row r="99" spans="1:13">
      <c r="A99" s="1">
        <v>98</v>
      </c>
      <c r="B99" s="1" t="s">
        <v>39</v>
      </c>
      <c r="C99" s="1" t="s">
        <v>619</v>
      </c>
      <c r="D99" s="1" t="s">
        <v>220</v>
      </c>
      <c r="E99" s="1" t="s">
        <v>620</v>
      </c>
      <c r="F99" s="1">
        <v>0</v>
      </c>
      <c r="G99" s="1">
        <v>18</v>
      </c>
      <c r="H99" s="1">
        <v>0</v>
      </c>
      <c r="I99" s="1">
        <v>0</v>
      </c>
      <c r="J99" s="1">
        <v>8</v>
      </c>
      <c r="K99" s="1">
        <v>93</v>
      </c>
      <c r="L99" s="1">
        <v>0</v>
      </c>
      <c r="M99" s="1">
        <v>2</v>
      </c>
    </row>
    <row r="100" spans="1:13">
      <c r="A100" s="1">
        <v>99</v>
      </c>
      <c r="B100" s="1" t="s">
        <v>40</v>
      </c>
      <c r="C100" s="1" t="s">
        <v>621</v>
      </c>
      <c r="D100" s="1" t="s">
        <v>221</v>
      </c>
      <c r="E100" s="1" t="s">
        <v>622</v>
      </c>
      <c r="F100" s="1">
        <v>0</v>
      </c>
      <c r="G100" s="1">
        <v>8</v>
      </c>
      <c r="H100" s="1">
        <v>0</v>
      </c>
      <c r="I100" s="1">
        <v>0</v>
      </c>
      <c r="J100" s="1">
        <v>2</v>
      </c>
      <c r="K100" s="1">
        <v>96</v>
      </c>
      <c r="L100" s="1">
        <v>0</v>
      </c>
      <c r="M100" s="1">
        <v>0</v>
      </c>
    </row>
    <row r="101" spans="1:13">
      <c r="A101" s="1">
        <v>100</v>
      </c>
      <c r="B101" s="1" t="s">
        <v>41</v>
      </c>
      <c r="C101" s="1" t="s">
        <v>623</v>
      </c>
      <c r="D101" s="1" t="s">
        <v>222</v>
      </c>
      <c r="E101" s="1" t="s">
        <v>624</v>
      </c>
      <c r="F101" s="1">
        <v>0</v>
      </c>
      <c r="G101" s="1">
        <v>5</v>
      </c>
      <c r="H101" s="1">
        <v>0</v>
      </c>
      <c r="I101" s="1">
        <v>0</v>
      </c>
      <c r="J101" s="1">
        <v>15</v>
      </c>
      <c r="K101" s="1">
        <v>3</v>
      </c>
      <c r="L101" s="1">
        <v>0</v>
      </c>
      <c r="M101" s="1">
        <v>2</v>
      </c>
    </row>
    <row r="102" spans="1:13">
      <c r="A102" s="1">
        <v>101</v>
      </c>
      <c r="B102" s="1" t="s">
        <v>42</v>
      </c>
      <c r="C102" s="1" t="s">
        <v>625</v>
      </c>
      <c r="D102" s="1" t="s">
        <v>223</v>
      </c>
      <c r="E102" s="1" t="s">
        <v>626</v>
      </c>
      <c r="F102" s="1">
        <v>0</v>
      </c>
      <c r="G102" s="1">
        <v>41</v>
      </c>
      <c r="H102" s="1">
        <v>0</v>
      </c>
      <c r="I102" s="1">
        <v>0</v>
      </c>
      <c r="J102" s="1">
        <v>26</v>
      </c>
      <c r="K102" s="1">
        <v>82</v>
      </c>
      <c r="L102" s="1">
        <v>0</v>
      </c>
      <c r="M102" s="1">
        <v>2</v>
      </c>
    </row>
    <row r="103" spans="1:13">
      <c r="A103" s="1">
        <v>102</v>
      </c>
      <c r="B103" s="1" t="s">
        <v>43</v>
      </c>
      <c r="C103" s="1" t="s">
        <v>627</v>
      </c>
      <c r="D103" s="1" t="s">
        <v>224</v>
      </c>
      <c r="E103" s="1" t="s">
        <v>628</v>
      </c>
      <c r="F103" s="1">
        <v>0</v>
      </c>
      <c r="G103" s="1">
        <v>40</v>
      </c>
      <c r="H103" s="1">
        <v>0</v>
      </c>
      <c r="I103" s="1">
        <v>0</v>
      </c>
      <c r="J103" s="1">
        <v>82</v>
      </c>
      <c r="K103" s="1">
        <v>9</v>
      </c>
      <c r="L103" s="1">
        <v>1</v>
      </c>
      <c r="M103" s="1">
        <v>15</v>
      </c>
    </row>
    <row r="104" spans="1:13">
      <c r="A104" s="1">
        <v>103</v>
      </c>
      <c r="B104" s="1" t="s">
        <v>43</v>
      </c>
      <c r="C104" s="1" t="s">
        <v>627</v>
      </c>
      <c r="D104" s="1" t="s">
        <v>225</v>
      </c>
      <c r="E104" s="1" t="s">
        <v>629</v>
      </c>
      <c r="F104" s="1">
        <v>0</v>
      </c>
      <c r="G104" s="1">
        <v>10</v>
      </c>
      <c r="H104" s="1">
        <v>0</v>
      </c>
      <c r="I104" s="1">
        <v>0</v>
      </c>
      <c r="J104" s="1">
        <v>26</v>
      </c>
      <c r="K104" s="1">
        <v>1</v>
      </c>
      <c r="L104" s="1">
        <v>0</v>
      </c>
      <c r="M104" s="1">
        <v>4</v>
      </c>
    </row>
    <row r="105" spans="1:13">
      <c r="A105" s="1">
        <v>104</v>
      </c>
      <c r="B105" s="1" t="s">
        <v>43</v>
      </c>
      <c r="C105" s="1" t="s">
        <v>627</v>
      </c>
      <c r="D105" s="1" t="s">
        <v>226</v>
      </c>
      <c r="E105" s="1" t="s">
        <v>630</v>
      </c>
      <c r="F105" s="1">
        <v>0</v>
      </c>
      <c r="G105" s="1">
        <v>45</v>
      </c>
      <c r="H105" s="1">
        <v>0</v>
      </c>
      <c r="I105" s="1">
        <v>0</v>
      </c>
      <c r="J105" s="1">
        <v>31</v>
      </c>
      <c r="K105" s="1">
        <v>1</v>
      </c>
      <c r="L105" s="1">
        <v>0</v>
      </c>
      <c r="M105" s="1">
        <v>4</v>
      </c>
    </row>
    <row r="106" spans="1:13">
      <c r="A106" s="1">
        <v>105</v>
      </c>
      <c r="B106" s="1" t="s">
        <v>44</v>
      </c>
      <c r="C106" s="1" t="s">
        <v>631</v>
      </c>
      <c r="D106" s="1" t="s">
        <v>227</v>
      </c>
      <c r="E106" s="1" t="s">
        <v>632</v>
      </c>
      <c r="F106" s="1">
        <v>0</v>
      </c>
      <c r="G106" s="1">
        <v>54</v>
      </c>
      <c r="H106" s="1">
        <v>0</v>
      </c>
      <c r="I106" s="1">
        <v>0</v>
      </c>
      <c r="J106" s="1">
        <v>34</v>
      </c>
      <c r="K106" s="1">
        <v>33</v>
      </c>
      <c r="L106" s="1">
        <v>0</v>
      </c>
      <c r="M106" s="1">
        <v>5</v>
      </c>
    </row>
    <row r="107" spans="1:13">
      <c r="A107" s="1">
        <v>106</v>
      </c>
      <c r="B107" s="1" t="s">
        <v>45</v>
      </c>
      <c r="C107" s="1" t="s">
        <v>633</v>
      </c>
      <c r="D107" s="1" t="s">
        <v>228</v>
      </c>
      <c r="E107" s="1" t="s">
        <v>634</v>
      </c>
      <c r="F107" s="1">
        <v>0</v>
      </c>
      <c r="G107" s="1">
        <v>83</v>
      </c>
      <c r="H107" s="1">
        <v>0</v>
      </c>
      <c r="I107" s="1">
        <v>0</v>
      </c>
      <c r="J107" s="1">
        <v>32</v>
      </c>
      <c r="K107" s="1">
        <v>72</v>
      </c>
      <c r="L107" s="1">
        <v>0</v>
      </c>
      <c r="M107" s="1">
        <v>6</v>
      </c>
    </row>
    <row r="108" spans="1:13">
      <c r="A108" s="1">
        <v>107</v>
      </c>
      <c r="B108" s="1" t="s">
        <v>45</v>
      </c>
      <c r="C108" s="1" t="s">
        <v>633</v>
      </c>
      <c r="D108" s="1" t="s">
        <v>229</v>
      </c>
      <c r="E108" s="1" t="s">
        <v>635</v>
      </c>
      <c r="F108" s="1">
        <v>0</v>
      </c>
      <c r="G108" s="1">
        <v>38</v>
      </c>
      <c r="H108" s="1">
        <v>0</v>
      </c>
      <c r="I108" s="1">
        <v>0</v>
      </c>
      <c r="J108" s="1">
        <v>8</v>
      </c>
      <c r="K108" s="1">
        <v>122</v>
      </c>
      <c r="L108" s="1">
        <v>0</v>
      </c>
      <c r="M108" s="1">
        <v>4</v>
      </c>
    </row>
    <row r="109" spans="1:13">
      <c r="A109" s="1">
        <v>108</v>
      </c>
      <c r="B109" s="1" t="s">
        <v>46</v>
      </c>
      <c r="C109" s="1" t="s">
        <v>636</v>
      </c>
      <c r="D109" s="1" t="s">
        <v>230</v>
      </c>
      <c r="E109" s="1" t="s">
        <v>636</v>
      </c>
      <c r="F109" s="1">
        <v>0</v>
      </c>
      <c r="G109" s="1">
        <v>13</v>
      </c>
      <c r="H109" s="1">
        <v>0</v>
      </c>
      <c r="I109" s="1">
        <v>0</v>
      </c>
      <c r="J109" s="1">
        <v>0</v>
      </c>
      <c r="K109" s="1">
        <v>32</v>
      </c>
      <c r="L109" s="1">
        <v>0</v>
      </c>
      <c r="M109" s="1">
        <v>0</v>
      </c>
    </row>
    <row r="110" spans="1:13">
      <c r="A110" s="1">
        <v>109</v>
      </c>
      <c r="B110" s="1" t="s">
        <v>46</v>
      </c>
      <c r="C110" s="1" t="s">
        <v>636</v>
      </c>
      <c r="D110" s="1" t="s">
        <v>231</v>
      </c>
      <c r="E110" s="1" t="s">
        <v>637</v>
      </c>
      <c r="F110" s="1">
        <v>0</v>
      </c>
      <c r="G110" s="1">
        <v>195</v>
      </c>
      <c r="H110" s="1">
        <v>0</v>
      </c>
      <c r="I110" s="1">
        <v>0</v>
      </c>
      <c r="J110" s="1">
        <v>14</v>
      </c>
      <c r="K110" s="1">
        <v>117</v>
      </c>
      <c r="L110" s="1">
        <v>6</v>
      </c>
      <c r="M110" s="1">
        <v>1</v>
      </c>
    </row>
    <row r="111" spans="1:13">
      <c r="A111" s="1">
        <v>110</v>
      </c>
      <c r="B111" s="1" t="s">
        <v>47</v>
      </c>
      <c r="C111" s="1" t="s">
        <v>638</v>
      </c>
      <c r="D111" s="1" t="s">
        <v>232</v>
      </c>
      <c r="E111" s="1" t="s">
        <v>639</v>
      </c>
      <c r="F111" s="1">
        <v>0</v>
      </c>
      <c r="G111" s="1">
        <v>97</v>
      </c>
      <c r="H111" s="1">
        <v>0</v>
      </c>
      <c r="I111" s="1">
        <v>0</v>
      </c>
      <c r="J111" s="1">
        <v>151</v>
      </c>
      <c r="K111" s="1">
        <v>10</v>
      </c>
      <c r="L111" s="1">
        <v>1</v>
      </c>
      <c r="M111" s="1">
        <v>9</v>
      </c>
    </row>
    <row r="112" spans="1:13">
      <c r="A112" s="1">
        <v>111</v>
      </c>
      <c r="B112" s="1" t="s">
        <v>48</v>
      </c>
      <c r="C112" s="1" t="s">
        <v>640</v>
      </c>
      <c r="D112" s="1" t="s">
        <v>233</v>
      </c>
      <c r="E112" s="1" t="s">
        <v>641</v>
      </c>
      <c r="F112" s="1">
        <v>0</v>
      </c>
      <c r="G112" s="1">
        <v>53</v>
      </c>
      <c r="H112" s="1">
        <v>0</v>
      </c>
      <c r="I112" s="1">
        <v>0</v>
      </c>
      <c r="J112" s="1">
        <v>19</v>
      </c>
      <c r="K112" s="1">
        <v>59</v>
      </c>
      <c r="L112" s="1">
        <v>0</v>
      </c>
      <c r="M112" s="1">
        <v>1</v>
      </c>
    </row>
    <row r="113" spans="1:13">
      <c r="A113" s="1">
        <v>112</v>
      </c>
      <c r="B113" s="1" t="s">
        <v>49</v>
      </c>
      <c r="C113" s="1" t="s">
        <v>642</v>
      </c>
      <c r="D113" s="1" t="s">
        <v>234</v>
      </c>
      <c r="E113" s="1" t="s">
        <v>643</v>
      </c>
      <c r="F113" s="1">
        <v>0</v>
      </c>
      <c r="G113" s="1">
        <v>623</v>
      </c>
      <c r="H113" s="1">
        <v>0</v>
      </c>
      <c r="I113" s="1">
        <v>0</v>
      </c>
      <c r="J113" s="1">
        <v>1688</v>
      </c>
      <c r="K113" s="1">
        <v>1540</v>
      </c>
      <c r="L113" s="1">
        <v>122</v>
      </c>
      <c r="M113" s="1">
        <v>495</v>
      </c>
    </row>
    <row r="114" spans="1:13">
      <c r="A114" s="1">
        <v>113</v>
      </c>
      <c r="B114" s="1" t="s">
        <v>50</v>
      </c>
      <c r="C114" s="1" t="s">
        <v>644</v>
      </c>
      <c r="D114" s="1" t="s">
        <v>235</v>
      </c>
      <c r="E114" s="1" t="s">
        <v>645</v>
      </c>
      <c r="F114" s="1">
        <v>0</v>
      </c>
      <c r="G114" s="1">
        <v>83</v>
      </c>
      <c r="H114" s="1">
        <v>0</v>
      </c>
      <c r="I114" s="1">
        <v>0</v>
      </c>
      <c r="J114" s="1">
        <v>228</v>
      </c>
      <c r="K114" s="1">
        <v>324</v>
      </c>
      <c r="L114" s="1">
        <v>21</v>
      </c>
      <c r="M114" s="1">
        <v>87</v>
      </c>
    </row>
    <row r="115" spans="1:13">
      <c r="A115" s="1">
        <v>114</v>
      </c>
      <c r="B115" s="1" t="s">
        <v>51</v>
      </c>
      <c r="C115" s="1" t="s">
        <v>646</v>
      </c>
      <c r="D115" s="1" t="s">
        <v>236</v>
      </c>
      <c r="E115" s="1" t="s">
        <v>647</v>
      </c>
      <c r="F115" s="1">
        <v>0</v>
      </c>
      <c r="G115" s="1">
        <v>93294</v>
      </c>
      <c r="H115" s="1">
        <v>0</v>
      </c>
      <c r="I115" s="1">
        <v>0</v>
      </c>
      <c r="J115" s="1">
        <v>62032</v>
      </c>
      <c r="K115" s="1">
        <v>191945</v>
      </c>
      <c r="L115" s="1">
        <v>5240</v>
      </c>
      <c r="M115" s="1">
        <v>8928</v>
      </c>
    </row>
    <row r="116" spans="1:13">
      <c r="A116" s="1">
        <v>115</v>
      </c>
      <c r="B116" s="1" t="s">
        <v>51</v>
      </c>
      <c r="C116" s="1" t="s">
        <v>646</v>
      </c>
      <c r="D116" s="1" t="s">
        <v>473</v>
      </c>
      <c r="E116" s="1" t="s">
        <v>947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</row>
    <row r="117" spans="1:13">
      <c r="A117" s="1">
        <v>116</v>
      </c>
      <c r="B117" s="1" t="s">
        <v>52</v>
      </c>
      <c r="C117" s="1" t="s">
        <v>648</v>
      </c>
      <c r="D117" s="1" t="s">
        <v>237</v>
      </c>
      <c r="E117" s="1" t="s">
        <v>649</v>
      </c>
      <c r="F117" s="1">
        <v>0</v>
      </c>
      <c r="G117" s="1">
        <v>738</v>
      </c>
      <c r="H117" s="1">
        <v>0</v>
      </c>
      <c r="I117" s="1">
        <v>0</v>
      </c>
      <c r="J117" s="1">
        <v>663</v>
      </c>
      <c r="K117" s="1">
        <v>2799</v>
      </c>
      <c r="L117" s="1">
        <v>19</v>
      </c>
      <c r="M117" s="1">
        <v>183</v>
      </c>
    </row>
    <row r="118" spans="1:13">
      <c r="A118" s="1">
        <v>117</v>
      </c>
      <c r="B118" s="1" t="s">
        <v>468</v>
      </c>
      <c r="C118" s="1" t="s">
        <v>948</v>
      </c>
      <c r="D118" s="1" t="s">
        <v>474</v>
      </c>
      <c r="E118" s="1" t="s">
        <v>949</v>
      </c>
      <c r="F118" s="1">
        <v>0</v>
      </c>
      <c r="G118" s="1">
        <v>0</v>
      </c>
      <c r="H118" s="1">
        <v>0</v>
      </c>
      <c r="I118" s="1">
        <v>0</v>
      </c>
      <c r="J118" s="1">
        <v>3</v>
      </c>
      <c r="K118" s="1">
        <v>0</v>
      </c>
      <c r="L118" s="1">
        <v>0</v>
      </c>
      <c r="M118" s="1">
        <v>1</v>
      </c>
    </row>
    <row r="119" spans="1:13">
      <c r="A119" s="1">
        <v>118</v>
      </c>
      <c r="B119" s="1" t="s">
        <v>468</v>
      </c>
      <c r="C119" s="1" t="s">
        <v>948</v>
      </c>
      <c r="D119" s="1" t="s">
        <v>475</v>
      </c>
      <c r="E119" s="1" t="s">
        <v>950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</row>
    <row r="120" spans="1:13">
      <c r="A120" s="1">
        <v>119</v>
      </c>
      <c r="B120" s="1" t="s">
        <v>53</v>
      </c>
      <c r="C120" s="1" t="s">
        <v>650</v>
      </c>
      <c r="D120" s="1" t="s">
        <v>238</v>
      </c>
      <c r="E120" s="1" t="s">
        <v>651</v>
      </c>
      <c r="F120" s="1">
        <v>0</v>
      </c>
      <c r="G120" s="1">
        <v>14033</v>
      </c>
      <c r="H120" s="1">
        <v>0</v>
      </c>
      <c r="I120" s="1">
        <v>0</v>
      </c>
      <c r="J120" s="1">
        <v>13444</v>
      </c>
      <c r="K120" s="1">
        <v>51534</v>
      </c>
      <c r="L120" s="1">
        <v>698</v>
      </c>
      <c r="M120" s="1">
        <v>5362</v>
      </c>
    </row>
    <row r="121" spans="1:13">
      <c r="A121" s="1">
        <v>120</v>
      </c>
      <c r="B121" s="1" t="s">
        <v>53</v>
      </c>
      <c r="C121" s="1" t="s">
        <v>650</v>
      </c>
      <c r="D121" s="1" t="s">
        <v>239</v>
      </c>
      <c r="E121" s="1" t="s">
        <v>652</v>
      </c>
      <c r="F121" s="1">
        <v>2</v>
      </c>
      <c r="G121" s="1">
        <v>18051</v>
      </c>
      <c r="H121" s="1">
        <v>0</v>
      </c>
      <c r="I121" s="1">
        <v>0</v>
      </c>
      <c r="J121" s="1">
        <v>33836</v>
      </c>
      <c r="K121" s="1">
        <v>87531</v>
      </c>
      <c r="L121" s="1">
        <v>1332</v>
      </c>
      <c r="M121" s="1">
        <v>12645</v>
      </c>
    </row>
    <row r="122" spans="1:13">
      <c r="A122" s="1">
        <v>121</v>
      </c>
      <c r="B122" s="1" t="s">
        <v>54</v>
      </c>
      <c r="C122" s="1" t="s">
        <v>653</v>
      </c>
      <c r="D122" s="1" t="s">
        <v>240</v>
      </c>
      <c r="E122" s="1" t="s">
        <v>654</v>
      </c>
      <c r="F122" s="1">
        <v>0</v>
      </c>
      <c r="G122" s="1">
        <v>146</v>
      </c>
      <c r="H122" s="1">
        <v>0</v>
      </c>
      <c r="I122" s="1">
        <v>0</v>
      </c>
      <c r="J122" s="1">
        <v>132</v>
      </c>
      <c r="K122" s="1">
        <v>385</v>
      </c>
      <c r="L122" s="1">
        <v>0</v>
      </c>
      <c r="M122" s="1">
        <v>55</v>
      </c>
    </row>
    <row r="123" spans="1:13">
      <c r="A123" s="1">
        <v>122</v>
      </c>
      <c r="B123" s="1" t="s">
        <v>54</v>
      </c>
      <c r="C123" s="1" t="s">
        <v>653</v>
      </c>
      <c r="D123" s="1" t="s">
        <v>241</v>
      </c>
      <c r="E123" s="1" t="s">
        <v>655</v>
      </c>
      <c r="F123" s="1">
        <v>0</v>
      </c>
      <c r="G123" s="1">
        <v>260</v>
      </c>
      <c r="H123" s="1">
        <v>0</v>
      </c>
      <c r="I123" s="1">
        <v>0</v>
      </c>
      <c r="J123" s="1">
        <v>124</v>
      </c>
      <c r="K123" s="1">
        <v>208</v>
      </c>
      <c r="L123" s="1">
        <v>0</v>
      </c>
      <c r="M123" s="1">
        <v>37</v>
      </c>
    </row>
    <row r="124" spans="1:13">
      <c r="A124" s="1">
        <v>123</v>
      </c>
      <c r="B124" s="1" t="s">
        <v>54</v>
      </c>
      <c r="C124" s="1" t="s">
        <v>653</v>
      </c>
      <c r="D124" s="1" t="s">
        <v>242</v>
      </c>
      <c r="E124" s="1" t="s">
        <v>656</v>
      </c>
      <c r="F124" s="1">
        <v>0</v>
      </c>
      <c r="G124" s="1">
        <v>10</v>
      </c>
      <c r="H124" s="1">
        <v>0</v>
      </c>
      <c r="I124" s="1">
        <v>0</v>
      </c>
      <c r="J124" s="1">
        <v>45</v>
      </c>
      <c r="K124" s="1">
        <v>6</v>
      </c>
      <c r="L124" s="1">
        <v>0</v>
      </c>
      <c r="M124" s="1">
        <v>7</v>
      </c>
    </row>
    <row r="125" spans="1:13">
      <c r="A125" s="1">
        <v>124</v>
      </c>
      <c r="B125" s="1" t="s">
        <v>54</v>
      </c>
      <c r="C125" s="1" t="s">
        <v>653</v>
      </c>
      <c r="D125" s="1" t="s">
        <v>243</v>
      </c>
      <c r="E125" s="1" t="s">
        <v>657</v>
      </c>
      <c r="F125" s="1">
        <v>0</v>
      </c>
      <c r="G125" s="1">
        <v>0</v>
      </c>
      <c r="H125" s="1">
        <v>0</v>
      </c>
      <c r="I125" s="1">
        <v>0</v>
      </c>
      <c r="J125" s="1">
        <v>1</v>
      </c>
      <c r="K125" s="1">
        <v>0</v>
      </c>
      <c r="L125" s="1">
        <v>0</v>
      </c>
      <c r="M125" s="1">
        <v>0</v>
      </c>
    </row>
    <row r="126" spans="1:13">
      <c r="A126" s="1">
        <v>125</v>
      </c>
      <c r="B126" s="1" t="s">
        <v>54</v>
      </c>
      <c r="C126" s="1" t="s">
        <v>653</v>
      </c>
      <c r="D126" s="1" t="s">
        <v>244</v>
      </c>
      <c r="E126" s="1" t="s">
        <v>658</v>
      </c>
      <c r="F126" s="1">
        <v>0</v>
      </c>
      <c r="G126" s="1">
        <v>208</v>
      </c>
      <c r="H126" s="1">
        <v>0</v>
      </c>
      <c r="I126" s="1">
        <v>0</v>
      </c>
      <c r="J126" s="1">
        <v>83</v>
      </c>
      <c r="K126" s="1">
        <v>341</v>
      </c>
      <c r="L126" s="1">
        <v>2</v>
      </c>
      <c r="M126" s="1">
        <v>33</v>
      </c>
    </row>
    <row r="127" spans="1:13">
      <c r="A127" s="1">
        <v>126</v>
      </c>
      <c r="B127" s="1" t="s">
        <v>54</v>
      </c>
      <c r="C127" s="1" t="s">
        <v>653</v>
      </c>
      <c r="D127" s="1" t="s">
        <v>245</v>
      </c>
      <c r="E127" s="1" t="s">
        <v>659</v>
      </c>
      <c r="F127" s="1">
        <v>0</v>
      </c>
      <c r="G127" s="1">
        <v>244</v>
      </c>
      <c r="H127" s="1">
        <v>0</v>
      </c>
      <c r="I127" s="1">
        <v>0</v>
      </c>
      <c r="J127" s="1">
        <v>92</v>
      </c>
      <c r="K127" s="1">
        <v>292</v>
      </c>
      <c r="L127" s="1">
        <v>0</v>
      </c>
      <c r="M127" s="1">
        <v>35</v>
      </c>
    </row>
    <row r="128" spans="1:13">
      <c r="A128" s="1">
        <v>127</v>
      </c>
      <c r="B128" s="1" t="s">
        <v>54</v>
      </c>
      <c r="C128" s="1" t="s">
        <v>653</v>
      </c>
      <c r="D128" s="1" t="s">
        <v>246</v>
      </c>
      <c r="E128" s="1" t="s">
        <v>660</v>
      </c>
      <c r="F128" s="1">
        <v>0</v>
      </c>
      <c r="G128" s="1">
        <v>51</v>
      </c>
      <c r="H128" s="1">
        <v>0</v>
      </c>
      <c r="I128" s="1">
        <v>0</v>
      </c>
      <c r="J128" s="1">
        <v>29</v>
      </c>
      <c r="K128" s="1">
        <v>0</v>
      </c>
      <c r="L128" s="1">
        <v>0</v>
      </c>
      <c r="M128" s="1">
        <v>7</v>
      </c>
    </row>
    <row r="129" spans="1:13">
      <c r="A129" s="1">
        <v>128</v>
      </c>
      <c r="B129" s="1" t="s">
        <v>54</v>
      </c>
      <c r="C129" s="1" t="s">
        <v>653</v>
      </c>
      <c r="D129" s="1" t="s">
        <v>247</v>
      </c>
      <c r="E129" s="1" t="s">
        <v>661</v>
      </c>
      <c r="F129" s="1">
        <v>0</v>
      </c>
      <c r="G129" s="1">
        <v>175</v>
      </c>
      <c r="H129" s="1">
        <v>0</v>
      </c>
      <c r="I129" s="1">
        <v>0</v>
      </c>
      <c r="J129" s="1">
        <v>135</v>
      </c>
      <c r="K129" s="1">
        <v>6</v>
      </c>
      <c r="L129" s="1">
        <v>1</v>
      </c>
      <c r="M129" s="1">
        <v>24</v>
      </c>
    </row>
    <row r="130" spans="1:13">
      <c r="A130" s="1">
        <v>129</v>
      </c>
      <c r="B130" s="1" t="s">
        <v>54</v>
      </c>
      <c r="C130" s="1" t="s">
        <v>653</v>
      </c>
      <c r="D130" s="1" t="s">
        <v>248</v>
      </c>
      <c r="E130" s="1" t="s">
        <v>662</v>
      </c>
      <c r="F130" s="1">
        <v>0</v>
      </c>
      <c r="G130" s="1">
        <v>443</v>
      </c>
      <c r="H130" s="1">
        <v>0</v>
      </c>
      <c r="I130" s="1">
        <v>0</v>
      </c>
      <c r="J130" s="1">
        <v>192</v>
      </c>
      <c r="K130" s="1">
        <v>22</v>
      </c>
      <c r="L130" s="1">
        <v>1</v>
      </c>
      <c r="M130" s="1">
        <v>30</v>
      </c>
    </row>
    <row r="131" spans="1:13">
      <c r="A131" s="1">
        <v>130</v>
      </c>
      <c r="B131" s="1" t="s">
        <v>54</v>
      </c>
      <c r="C131" s="1" t="s">
        <v>653</v>
      </c>
      <c r="D131" s="1" t="s">
        <v>249</v>
      </c>
      <c r="E131" s="1" t="s">
        <v>663</v>
      </c>
      <c r="F131" s="1">
        <v>0</v>
      </c>
      <c r="G131" s="1">
        <v>202</v>
      </c>
      <c r="H131" s="1">
        <v>0</v>
      </c>
      <c r="I131" s="1">
        <v>0</v>
      </c>
      <c r="J131" s="1">
        <v>124</v>
      </c>
      <c r="K131" s="1">
        <v>128</v>
      </c>
      <c r="L131" s="1">
        <v>3</v>
      </c>
      <c r="M131" s="1">
        <v>38</v>
      </c>
    </row>
    <row r="132" spans="1:13">
      <c r="A132" s="1">
        <v>131</v>
      </c>
      <c r="B132" s="1" t="s">
        <v>54</v>
      </c>
      <c r="C132" s="1" t="s">
        <v>653</v>
      </c>
      <c r="D132" s="1" t="s">
        <v>250</v>
      </c>
      <c r="E132" s="1" t="s">
        <v>664</v>
      </c>
      <c r="F132" s="1">
        <v>0</v>
      </c>
      <c r="G132" s="1">
        <v>121</v>
      </c>
      <c r="H132" s="1">
        <v>0</v>
      </c>
      <c r="I132" s="1">
        <v>0</v>
      </c>
      <c r="J132" s="1">
        <v>188</v>
      </c>
      <c r="K132" s="1">
        <v>48</v>
      </c>
      <c r="L132" s="1">
        <v>0</v>
      </c>
      <c r="M132" s="1">
        <v>31</v>
      </c>
    </row>
    <row r="133" spans="1:13">
      <c r="A133" s="1">
        <v>132</v>
      </c>
      <c r="B133" s="1" t="s">
        <v>54</v>
      </c>
      <c r="C133" s="1" t="s">
        <v>653</v>
      </c>
      <c r="D133" s="1" t="s">
        <v>251</v>
      </c>
      <c r="E133" s="1" t="s">
        <v>665</v>
      </c>
      <c r="F133" s="1">
        <v>0</v>
      </c>
      <c r="G133" s="1">
        <v>718</v>
      </c>
      <c r="H133" s="1">
        <v>0</v>
      </c>
      <c r="I133" s="1">
        <v>0</v>
      </c>
      <c r="J133" s="1">
        <v>552</v>
      </c>
      <c r="K133" s="1">
        <v>1717</v>
      </c>
      <c r="L133" s="1">
        <v>2</v>
      </c>
      <c r="M133" s="1">
        <v>182</v>
      </c>
    </row>
    <row r="134" spans="1:13">
      <c r="A134" s="1">
        <v>133</v>
      </c>
      <c r="B134" s="1" t="s">
        <v>54</v>
      </c>
      <c r="C134" s="1" t="s">
        <v>653</v>
      </c>
      <c r="D134" s="1" t="s">
        <v>252</v>
      </c>
      <c r="E134" s="1" t="s">
        <v>666</v>
      </c>
      <c r="F134" s="1">
        <v>0</v>
      </c>
      <c r="G134" s="1">
        <v>80</v>
      </c>
      <c r="H134" s="1">
        <v>0</v>
      </c>
      <c r="I134" s="1">
        <v>0</v>
      </c>
      <c r="J134" s="1">
        <v>14</v>
      </c>
      <c r="K134" s="1">
        <v>27</v>
      </c>
      <c r="L134" s="1">
        <v>1</v>
      </c>
      <c r="M134" s="1">
        <v>2</v>
      </c>
    </row>
    <row r="135" spans="1:13">
      <c r="A135" s="1">
        <v>134</v>
      </c>
      <c r="B135" s="1" t="s">
        <v>54</v>
      </c>
      <c r="C135" s="1" t="s">
        <v>653</v>
      </c>
      <c r="D135" s="1" t="s">
        <v>253</v>
      </c>
      <c r="E135" s="1" t="s">
        <v>667</v>
      </c>
      <c r="F135" s="1">
        <v>0</v>
      </c>
      <c r="G135" s="1">
        <v>111</v>
      </c>
      <c r="H135" s="1">
        <v>0</v>
      </c>
      <c r="I135" s="1">
        <v>0</v>
      </c>
      <c r="J135" s="1">
        <v>17</v>
      </c>
      <c r="K135" s="1">
        <v>87</v>
      </c>
      <c r="L135" s="1">
        <v>0</v>
      </c>
      <c r="M135" s="1">
        <v>6</v>
      </c>
    </row>
    <row r="136" spans="1:13">
      <c r="A136" s="1">
        <v>135</v>
      </c>
      <c r="B136" s="1" t="s">
        <v>54</v>
      </c>
      <c r="C136" s="1" t="s">
        <v>653</v>
      </c>
      <c r="D136" s="1" t="s">
        <v>254</v>
      </c>
      <c r="E136" s="1" t="s">
        <v>668</v>
      </c>
      <c r="F136" s="1">
        <v>0</v>
      </c>
      <c r="G136" s="1">
        <v>68</v>
      </c>
      <c r="H136" s="1">
        <v>0</v>
      </c>
      <c r="I136" s="1">
        <v>0</v>
      </c>
      <c r="J136" s="1">
        <v>131</v>
      </c>
      <c r="K136" s="1">
        <v>9</v>
      </c>
      <c r="L136" s="1">
        <v>0</v>
      </c>
      <c r="M136" s="1">
        <v>29</v>
      </c>
    </row>
    <row r="137" spans="1:13">
      <c r="A137" s="1">
        <v>136</v>
      </c>
      <c r="B137" s="1" t="s">
        <v>54</v>
      </c>
      <c r="C137" s="1" t="s">
        <v>653</v>
      </c>
      <c r="D137" s="1" t="s">
        <v>255</v>
      </c>
      <c r="E137" s="1" t="s">
        <v>669</v>
      </c>
      <c r="F137" s="1">
        <v>0</v>
      </c>
      <c r="G137" s="1">
        <v>34</v>
      </c>
      <c r="H137" s="1">
        <v>0</v>
      </c>
      <c r="I137" s="1">
        <v>0</v>
      </c>
      <c r="J137" s="1">
        <v>49</v>
      </c>
      <c r="K137" s="1">
        <v>13</v>
      </c>
      <c r="L137" s="1">
        <v>1</v>
      </c>
      <c r="M137" s="1">
        <v>11</v>
      </c>
    </row>
    <row r="138" spans="1:13">
      <c r="A138" s="1">
        <v>137</v>
      </c>
      <c r="B138" s="1" t="s">
        <v>54</v>
      </c>
      <c r="C138" s="1" t="s">
        <v>653</v>
      </c>
      <c r="D138" s="1" t="s">
        <v>256</v>
      </c>
      <c r="E138" s="1" t="s">
        <v>670</v>
      </c>
      <c r="F138" s="1">
        <v>0</v>
      </c>
      <c r="G138" s="1">
        <v>225</v>
      </c>
      <c r="H138" s="1">
        <v>0</v>
      </c>
      <c r="I138" s="1">
        <v>0</v>
      </c>
      <c r="J138" s="1">
        <v>65</v>
      </c>
      <c r="K138" s="1">
        <v>198</v>
      </c>
      <c r="L138" s="1">
        <v>1</v>
      </c>
      <c r="M138" s="1">
        <v>19</v>
      </c>
    </row>
    <row r="139" spans="1:13">
      <c r="A139" s="1">
        <v>138</v>
      </c>
      <c r="B139" s="1" t="s">
        <v>54</v>
      </c>
      <c r="C139" s="1" t="s">
        <v>653</v>
      </c>
      <c r="D139" s="1" t="s">
        <v>257</v>
      </c>
      <c r="E139" s="1" t="s">
        <v>671</v>
      </c>
      <c r="F139" s="1">
        <v>0</v>
      </c>
      <c r="G139" s="1">
        <v>4</v>
      </c>
      <c r="H139" s="1">
        <v>0</v>
      </c>
      <c r="I139" s="1">
        <v>0</v>
      </c>
      <c r="J139" s="1">
        <v>9</v>
      </c>
      <c r="K139" s="1">
        <v>0</v>
      </c>
      <c r="L139" s="1">
        <v>0</v>
      </c>
      <c r="M139" s="1">
        <v>0</v>
      </c>
    </row>
    <row r="140" spans="1:13">
      <c r="A140" s="1">
        <v>139</v>
      </c>
      <c r="B140" s="1" t="s">
        <v>54</v>
      </c>
      <c r="C140" s="1" t="s">
        <v>653</v>
      </c>
      <c r="D140" s="1" t="s">
        <v>508</v>
      </c>
      <c r="E140" s="1" t="s">
        <v>981</v>
      </c>
      <c r="F140" s="1">
        <v>0</v>
      </c>
      <c r="G140" s="1">
        <v>1</v>
      </c>
      <c r="H140" s="1">
        <v>0</v>
      </c>
      <c r="I140" s="1">
        <v>0</v>
      </c>
      <c r="J140" s="1">
        <v>1</v>
      </c>
      <c r="K140" s="1">
        <v>0</v>
      </c>
      <c r="L140" s="1">
        <v>0</v>
      </c>
      <c r="M140" s="1">
        <v>0</v>
      </c>
    </row>
    <row r="141" spans="1:13">
      <c r="A141" s="1">
        <v>140</v>
      </c>
      <c r="B141" s="1" t="s">
        <v>55</v>
      </c>
      <c r="C141" s="1" t="s">
        <v>672</v>
      </c>
      <c r="D141" s="1" t="s">
        <v>258</v>
      </c>
      <c r="E141" s="1" t="s">
        <v>673</v>
      </c>
      <c r="F141" s="1">
        <v>0</v>
      </c>
      <c r="G141" s="1">
        <v>1378</v>
      </c>
      <c r="H141" s="1">
        <v>0</v>
      </c>
      <c r="I141" s="1">
        <v>0</v>
      </c>
      <c r="J141" s="1">
        <v>3260</v>
      </c>
      <c r="K141" s="1">
        <v>4025</v>
      </c>
      <c r="L141" s="1">
        <v>60</v>
      </c>
      <c r="M141" s="1">
        <v>646</v>
      </c>
    </row>
    <row r="142" spans="1:13">
      <c r="A142" s="1">
        <v>141</v>
      </c>
      <c r="B142" s="1" t="s">
        <v>55</v>
      </c>
      <c r="C142" s="1" t="s">
        <v>672</v>
      </c>
      <c r="D142" s="1" t="s">
        <v>259</v>
      </c>
      <c r="E142" s="1" t="s">
        <v>674</v>
      </c>
      <c r="F142" s="1">
        <v>0</v>
      </c>
      <c r="G142" s="1">
        <v>1520</v>
      </c>
      <c r="H142" s="1">
        <v>0</v>
      </c>
      <c r="I142" s="1">
        <v>0</v>
      </c>
      <c r="J142" s="1">
        <v>2137</v>
      </c>
      <c r="K142" s="1">
        <v>5709</v>
      </c>
      <c r="L142" s="1">
        <v>52</v>
      </c>
      <c r="M142" s="1">
        <v>613</v>
      </c>
    </row>
    <row r="143" spans="1:13">
      <c r="A143" s="1">
        <v>142</v>
      </c>
      <c r="B143" s="1" t="s">
        <v>56</v>
      </c>
      <c r="C143" s="1" t="s">
        <v>675</v>
      </c>
      <c r="D143" s="1" t="s">
        <v>260</v>
      </c>
      <c r="E143" s="1" t="s">
        <v>676</v>
      </c>
      <c r="F143" s="1">
        <v>0</v>
      </c>
      <c r="G143" s="1">
        <v>632</v>
      </c>
      <c r="H143" s="1">
        <v>0</v>
      </c>
      <c r="I143" s="1">
        <v>0</v>
      </c>
      <c r="J143" s="1">
        <v>103</v>
      </c>
      <c r="K143" s="1">
        <v>754</v>
      </c>
      <c r="L143" s="1">
        <v>6</v>
      </c>
      <c r="M143" s="1">
        <v>20</v>
      </c>
    </row>
    <row r="144" spans="1:13">
      <c r="A144" s="1">
        <v>143</v>
      </c>
      <c r="B144" s="1" t="s">
        <v>56</v>
      </c>
      <c r="C144" s="1" t="s">
        <v>675</v>
      </c>
      <c r="D144" s="1" t="s">
        <v>261</v>
      </c>
      <c r="E144" s="1" t="s">
        <v>677</v>
      </c>
      <c r="F144" s="1">
        <v>0</v>
      </c>
      <c r="G144" s="1">
        <v>403</v>
      </c>
      <c r="H144" s="1">
        <v>0</v>
      </c>
      <c r="I144" s="1">
        <v>0</v>
      </c>
      <c r="J144" s="1">
        <v>20</v>
      </c>
      <c r="K144" s="1">
        <v>334</v>
      </c>
      <c r="L144" s="1">
        <v>0</v>
      </c>
      <c r="M144" s="1">
        <v>2</v>
      </c>
    </row>
    <row r="145" spans="1:13">
      <c r="A145" s="1">
        <v>144</v>
      </c>
      <c r="B145" s="1" t="s">
        <v>56</v>
      </c>
      <c r="C145" s="1" t="s">
        <v>675</v>
      </c>
      <c r="D145" s="1" t="s">
        <v>262</v>
      </c>
      <c r="E145" s="1" t="s">
        <v>678</v>
      </c>
      <c r="F145" s="1">
        <v>0</v>
      </c>
      <c r="G145" s="1">
        <v>166</v>
      </c>
      <c r="H145" s="1">
        <v>0</v>
      </c>
      <c r="I145" s="1">
        <v>0</v>
      </c>
      <c r="J145" s="1">
        <v>59</v>
      </c>
      <c r="K145" s="1">
        <v>89</v>
      </c>
      <c r="L145" s="1">
        <v>0</v>
      </c>
      <c r="M145" s="1">
        <v>7</v>
      </c>
    </row>
    <row r="146" spans="1:13">
      <c r="A146" s="1">
        <v>145</v>
      </c>
      <c r="B146" s="1" t="s">
        <v>56</v>
      </c>
      <c r="C146" s="1" t="s">
        <v>675</v>
      </c>
      <c r="D146" s="1" t="s">
        <v>263</v>
      </c>
      <c r="E146" s="1" t="s">
        <v>679</v>
      </c>
      <c r="F146" s="1">
        <v>0</v>
      </c>
      <c r="G146" s="1">
        <v>108</v>
      </c>
      <c r="H146" s="1">
        <v>0</v>
      </c>
      <c r="I146" s="1">
        <v>0</v>
      </c>
      <c r="J146" s="1">
        <v>13</v>
      </c>
      <c r="K146" s="1">
        <v>116</v>
      </c>
      <c r="L146" s="1">
        <v>0</v>
      </c>
      <c r="M146" s="1">
        <v>5</v>
      </c>
    </row>
    <row r="147" spans="1:13">
      <c r="A147" s="1">
        <v>146</v>
      </c>
      <c r="B147" s="1" t="s">
        <v>56</v>
      </c>
      <c r="C147" s="1" t="s">
        <v>675</v>
      </c>
      <c r="D147" s="1" t="s">
        <v>264</v>
      </c>
      <c r="E147" s="1" t="s">
        <v>680</v>
      </c>
      <c r="F147" s="1">
        <v>0</v>
      </c>
      <c r="G147" s="1">
        <v>378</v>
      </c>
      <c r="H147" s="1">
        <v>0</v>
      </c>
      <c r="I147" s="1">
        <v>0</v>
      </c>
      <c r="J147" s="1">
        <v>19</v>
      </c>
      <c r="K147" s="1">
        <v>221</v>
      </c>
      <c r="L147" s="1">
        <v>0</v>
      </c>
      <c r="M147" s="1">
        <v>4</v>
      </c>
    </row>
    <row r="148" spans="1:13">
      <c r="A148" s="1">
        <v>147</v>
      </c>
      <c r="B148" s="1" t="s">
        <v>56</v>
      </c>
      <c r="C148" s="1" t="s">
        <v>675</v>
      </c>
      <c r="D148" s="1" t="s">
        <v>265</v>
      </c>
      <c r="E148" s="1" t="s">
        <v>681</v>
      </c>
      <c r="F148" s="1">
        <v>0</v>
      </c>
      <c r="G148" s="1">
        <v>118</v>
      </c>
      <c r="H148" s="1">
        <v>0</v>
      </c>
      <c r="I148" s="1">
        <v>0</v>
      </c>
      <c r="J148" s="1">
        <v>22</v>
      </c>
      <c r="K148" s="1">
        <v>84</v>
      </c>
      <c r="L148" s="1">
        <v>2</v>
      </c>
      <c r="M148" s="1">
        <v>10</v>
      </c>
    </row>
    <row r="149" spans="1:13">
      <c r="A149" s="1">
        <v>148</v>
      </c>
      <c r="B149" s="1" t="s">
        <v>56</v>
      </c>
      <c r="C149" s="1" t="s">
        <v>675</v>
      </c>
      <c r="D149" s="1" t="s">
        <v>266</v>
      </c>
      <c r="E149" s="1" t="s">
        <v>682</v>
      </c>
      <c r="F149" s="1">
        <v>0</v>
      </c>
      <c r="G149" s="1">
        <v>390</v>
      </c>
      <c r="H149" s="1">
        <v>0</v>
      </c>
      <c r="I149" s="1">
        <v>0</v>
      </c>
      <c r="J149" s="1">
        <v>12</v>
      </c>
      <c r="K149" s="1">
        <v>104</v>
      </c>
      <c r="L149" s="1">
        <v>0</v>
      </c>
      <c r="M149" s="1">
        <v>0</v>
      </c>
    </row>
    <row r="150" spans="1:13">
      <c r="A150" s="1">
        <v>149</v>
      </c>
      <c r="B150" s="1" t="s">
        <v>56</v>
      </c>
      <c r="C150" s="1" t="s">
        <v>675</v>
      </c>
      <c r="D150" s="1" t="s">
        <v>267</v>
      </c>
      <c r="E150" s="1" t="s">
        <v>683</v>
      </c>
      <c r="F150" s="1">
        <v>0</v>
      </c>
      <c r="G150" s="1">
        <v>527</v>
      </c>
      <c r="H150" s="1">
        <v>0</v>
      </c>
      <c r="I150" s="1">
        <v>0</v>
      </c>
      <c r="J150" s="1">
        <v>3</v>
      </c>
      <c r="K150" s="1">
        <v>44</v>
      </c>
      <c r="L150" s="1">
        <v>1</v>
      </c>
      <c r="M150" s="1">
        <v>0</v>
      </c>
    </row>
    <row r="151" spans="1:13">
      <c r="A151" s="1">
        <v>150</v>
      </c>
      <c r="B151" s="1" t="s">
        <v>57</v>
      </c>
      <c r="C151" s="1" t="s">
        <v>684</v>
      </c>
      <c r="D151" s="1" t="s">
        <v>268</v>
      </c>
      <c r="E151" s="1" t="s">
        <v>684</v>
      </c>
      <c r="F151" s="1">
        <v>0</v>
      </c>
      <c r="G151" s="1">
        <v>68</v>
      </c>
      <c r="H151" s="1">
        <v>0</v>
      </c>
      <c r="I151" s="1">
        <v>0</v>
      </c>
      <c r="J151" s="1">
        <v>63</v>
      </c>
      <c r="K151" s="1">
        <v>38</v>
      </c>
      <c r="L151" s="1">
        <v>0</v>
      </c>
      <c r="M151" s="1">
        <v>19</v>
      </c>
    </row>
    <row r="152" spans="1:13">
      <c r="A152" s="1">
        <v>151</v>
      </c>
      <c r="B152" s="1" t="s">
        <v>58</v>
      </c>
      <c r="C152" s="1" t="s">
        <v>685</v>
      </c>
      <c r="D152" s="1" t="s">
        <v>269</v>
      </c>
      <c r="E152" s="1" t="s">
        <v>686</v>
      </c>
      <c r="F152" s="1">
        <v>0</v>
      </c>
      <c r="G152" s="1">
        <v>9787</v>
      </c>
      <c r="H152" s="1">
        <v>0</v>
      </c>
      <c r="I152" s="1">
        <v>0</v>
      </c>
      <c r="J152" s="1">
        <v>11</v>
      </c>
      <c r="K152" s="1">
        <v>403</v>
      </c>
      <c r="L152" s="1">
        <v>0</v>
      </c>
      <c r="M152" s="1">
        <v>0</v>
      </c>
    </row>
    <row r="153" spans="1:13">
      <c r="A153" s="1">
        <v>152</v>
      </c>
      <c r="B153" s="1" t="s">
        <v>492</v>
      </c>
      <c r="C153" s="1" t="s">
        <v>982</v>
      </c>
      <c r="D153" s="1" t="s">
        <v>509</v>
      </c>
      <c r="E153" s="1" t="s">
        <v>983</v>
      </c>
      <c r="F153" s="1">
        <v>0</v>
      </c>
      <c r="G153" s="1">
        <v>178</v>
      </c>
      <c r="H153" s="1">
        <v>0</v>
      </c>
      <c r="I153" s="1">
        <v>0</v>
      </c>
      <c r="J153" s="1">
        <v>63</v>
      </c>
      <c r="K153" s="1">
        <v>4</v>
      </c>
      <c r="L153" s="1">
        <v>32</v>
      </c>
      <c r="M153" s="1">
        <v>6</v>
      </c>
    </row>
    <row r="154" spans="1:13">
      <c r="A154" s="1">
        <v>153</v>
      </c>
      <c r="B154" s="1" t="s">
        <v>59</v>
      </c>
      <c r="C154" s="1" t="s">
        <v>687</v>
      </c>
      <c r="D154" s="1" t="s">
        <v>270</v>
      </c>
      <c r="E154" s="1" t="s">
        <v>688</v>
      </c>
      <c r="F154" s="1">
        <v>0</v>
      </c>
      <c r="G154" s="1">
        <v>43</v>
      </c>
      <c r="H154" s="1">
        <v>0</v>
      </c>
      <c r="I154" s="1">
        <v>0</v>
      </c>
      <c r="J154" s="1">
        <v>67</v>
      </c>
      <c r="K154" s="1">
        <v>352</v>
      </c>
      <c r="L154" s="1">
        <v>8</v>
      </c>
      <c r="M154" s="1">
        <v>26</v>
      </c>
    </row>
    <row r="155" spans="1:13">
      <c r="A155" s="1">
        <v>154</v>
      </c>
      <c r="B155" s="1" t="s">
        <v>60</v>
      </c>
      <c r="C155" s="1" t="s">
        <v>689</v>
      </c>
      <c r="D155" s="1" t="s">
        <v>271</v>
      </c>
      <c r="E155" s="1" t="s">
        <v>689</v>
      </c>
      <c r="F155" s="1">
        <v>0</v>
      </c>
      <c r="G155" s="1">
        <v>1778</v>
      </c>
      <c r="H155" s="1">
        <v>0</v>
      </c>
      <c r="I155" s="1">
        <v>0</v>
      </c>
      <c r="J155" s="1">
        <v>2046</v>
      </c>
      <c r="K155" s="1">
        <v>5361</v>
      </c>
      <c r="L155" s="1">
        <v>279</v>
      </c>
      <c r="M155" s="1">
        <v>501</v>
      </c>
    </row>
    <row r="156" spans="1:13">
      <c r="A156" s="1">
        <v>155</v>
      </c>
      <c r="B156" s="1" t="s">
        <v>61</v>
      </c>
      <c r="C156" s="1" t="s">
        <v>690</v>
      </c>
      <c r="D156" s="1" t="s">
        <v>272</v>
      </c>
      <c r="E156" s="1" t="s">
        <v>690</v>
      </c>
      <c r="F156" s="1">
        <v>0</v>
      </c>
      <c r="G156" s="1">
        <v>5010</v>
      </c>
      <c r="H156" s="1">
        <v>0</v>
      </c>
      <c r="I156" s="1">
        <v>0</v>
      </c>
      <c r="J156" s="1">
        <v>7263</v>
      </c>
      <c r="K156" s="1">
        <v>24679</v>
      </c>
      <c r="L156" s="1">
        <v>884</v>
      </c>
      <c r="M156" s="1">
        <v>2102</v>
      </c>
    </row>
    <row r="157" spans="1:13">
      <c r="A157" s="1">
        <v>156</v>
      </c>
      <c r="B157" s="1" t="s">
        <v>61</v>
      </c>
      <c r="C157" s="1" t="s">
        <v>690</v>
      </c>
      <c r="D157" s="1" t="s">
        <v>273</v>
      </c>
      <c r="E157" s="1" t="s">
        <v>691</v>
      </c>
      <c r="F157" s="1">
        <v>0</v>
      </c>
      <c r="G157" s="1">
        <v>144</v>
      </c>
      <c r="H157" s="1">
        <v>0</v>
      </c>
      <c r="I157" s="1">
        <v>0</v>
      </c>
      <c r="J157" s="1">
        <v>128</v>
      </c>
      <c r="K157" s="1">
        <v>1107</v>
      </c>
      <c r="L157" s="1">
        <v>6</v>
      </c>
      <c r="M157" s="1">
        <v>60</v>
      </c>
    </row>
    <row r="158" spans="1:13">
      <c r="A158" s="1">
        <v>157</v>
      </c>
      <c r="B158" s="1" t="s">
        <v>61</v>
      </c>
      <c r="C158" s="1" t="s">
        <v>690</v>
      </c>
      <c r="D158" s="1" t="s">
        <v>476</v>
      </c>
      <c r="E158" s="1" t="s">
        <v>951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</row>
    <row r="159" spans="1:13">
      <c r="A159" s="1">
        <v>158</v>
      </c>
      <c r="B159" s="1" t="s">
        <v>62</v>
      </c>
      <c r="C159" s="1" t="s">
        <v>692</v>
      </c>
      <c r="D159" s="1" t="s">
        <v>274</v>
      </c>
      <c r="E159" s="1" t="s">
        <v>692</v>
      </c>
      <c r="F159" s="1">
        <v>0</v>
      </c>
      <c r="G159" s="1">
        <v>11821</v>
      </c>
      <c r="H159" s="1">
        <v>0</v>
      </c>
      <c r="I159" s="1">
        <v>0</v>
      </c>
      <c r="J159" s="1">
        <v>28957</v>
      </c>
      <c r="K159" s="1">
        <v>50907</v>
      </c>
      <c r="L159" s="1">
        <v>6879</v>
      </c>
      <c r="M159" s="1">
        <v>7688</v>
      </c>
    </row>
    <row r="160" spans="1:13">
      <c r="A160" s="1">
        <v>159</v>
      </c>
      <c r="B160" s="1" t="s">
        <v>62</v>
      </c>
      <c r="C160" s="1" t="s">
        <v>692</v>
      </c>
      <c r="D160" s="1" t="s">
        <v>275</v>
      </c>
      <c r="E160" s="1" t="s">
        <v>693</v>
      </c>
      <c r="F160" s="1">
        <v>0</v>
      </c>
      <c r="G160" s="1">
        <v>571</v>
      </c>
      <c r="H160" s="1">
        <v>0</v>
      </c>
      <c r="I160" s="1">
        <v>0</v>
      </c>
      <c r="J160" s="1">
        <v>3927</v>
      </c>
      <c r="K160" s="1">
        <v>3130</v>
      </c>
      <c r="L160" s="1">
        <v>1400</v>
      </c>
      <c r="M160" s="1">
        <v>863</v>
      </c>
    </row>
    <row r="161" spans="1:13">
      <c r="A161" s="1">
        <v>160</v>
      </c>
      <c r="B161" s="1" t="s">
        <v>63</v>
      </c>
      <c r="C161" s="1" t="s">
        <v>694</v>
      </c>
      <c r="D161" s="1" t="s">
        <v>276</v>
      </c>
      <c r="E161" s="1" t="s">
        <v>695</v>
      </c>
      <c r="F161" s="1">
        <v>0</v>
      </c>
      <c r="G161" s="1">
        <v>4233</v>
      </c>
      <c r="H161" s="1">
        <v>0</v>
      </c>
      <c r="I161" s="1">
        <v>0</v>
      </c>
      <c r="J161" s="1">
        <v>7892</v>
      </c>
      <c r="K161" s="1">
        <v>16499</v>
      </c>
      <c r="L161" s="1">
        <v>675</v>
      </c>
      <c r="M161" s="1">
        <v>2250</v>
      </c>
    </row>
    <row r="162" spans="1:13">
      <c r="A162" s="1">
        <v>161</v>
      </c>
      <c r="B162" s="1" t="s">
        <v>64</v>
      </c>
      <c r="C162" s="1" t="s">
        <v>696</v>
      </c>
      <c r="D162" s="1" t="s">
        <v>277</v>
      </c>
      <c r="E162" s="1" t="s">
        <v>696</v>
      </c>
      <c r="F162" s="1">
        <v>0</v>
      </c>
      <c r="G162" s="1">
        <v>797</v>
      </c>
      <c r="H162" s="1">
        <v>0</v>
      </c>
      <c r="I162" s="1">
        <v>0</v>
      </c>
      <c r="J162" s="1">
        <v>1851</v>
      </c>
      <c r="K162" s="1">
        <v>4068</v>
      </c>
      <c r="L162" s="1">
        <v>207</v>
      </c>
      <c r="M162" s="1">
        <v>666</v>
      </c>
    </row>
    <row r="163" spans="1:13">
      <c r="A163" s="1">
        <v>162</v>
      </c>
      <c r="B163" s="1" t="s">
        <v>65</v>
      </c>
      <c r="C163" s="1" t="s">
        <v>697</v>
      </c>
      <c r="D163" s="1" t="s">
        <v>278</v>
      </c>
      <c r="E163" s="1" t="s">
        <v>697</v>
      </c>
      <c r="F163" s="1">
        <v>0</v>
      </c>
      <c r="G163" s="1">
        <v>1271</v>
      </c>
      <c r="H163" s="1">
        <v>0</v>
      </c>
      <c r="I163" s="1">
        <v>0</v>
      </c>
      <c r="J163" s="1">
        <v>1132</v>
      </c>
      <c r="K163" s="1">
        <v>5229</v>
      </c>
      <c r="L163" s="1">
        <v>124</v>
      </c>
      <c r="M163" s="1">
        <v>275</v>
      </c>
    </row>
    <row r="164" spans="1:13">
      <c r="A164" s="1">
        <v>163</v>
      </c>
      <c r="B164" s="1" t="s">
        <v>66</v>
      </c>
      <c r="C164" s="1" t="s">
        <v>698</v>
      </c>
      <c r="D164" s="1" t="s">
        <v>279</v>
      </c>
      <c r="E164" s="1" t="s">
        <v>699</v>
      </c>
      <c r="F164" s="1">
        <v>0</v>
      </c>
      <c r="G164" s="1">
        <v>7</v>
      </c>
      <c r="H164" s="1">
        <v>0</v>
      </c>
      <c r="I164" s="1">
        <v>0</v>
      </c>
      <c r="J164" s="1">
        <v>10</v>
      </c>
      <c r="K164" s="1">
        <v>24</v>
      </c>
      <c r="L164" s="1">
        <v>0</v>
      </c>
      <c r="M164" s="1">
        <v>7</v>
      </c>
    </row>
    <row r="165" spans="1:13">
      <c r="A165" s="1">
        <v>164</v>
      </c>
      <c r="B165" s="1" t="s">
        <v>67</v>
      </c>
      <c r="C165" s="1" t="s">
        <v>700</v>
      </c>
      <c r="D165" s="1" t="s">
        <v>280</v>
      </c>
      <c r="E165" s="1" t="s">
        <v>701</v>
      </c>
      <c r="F165" s="1">
        <v>0</v>
      </c>
      <c r="G165" s="1">
        <v>1768</v>
      </c>
      <c r="H165" s="1">
        <v>0</v>
      </c>
      <c r="I165" s="1">
        <v>0</v>
      </c>
      <c r="J165" s="1">
        <v>3347</v>
      </c>
      <c r="K165" s="1">
        <v>8711</v>
      </c>
      <c r="L165" s="1">
        <v>626</v>
      </c>
      <c r="M165" s="1">
        <v>991</v>
      </c>
    </row>
    <row r="166" spans="1:13">
      <c r="A166" s="1">
        <v>165</v>
      </c>
      <c r="B166" s="1" t="s">
        <v>68</v>
      </c>
      <c r="C166" s="1" t="s">
        <v>702</v>
      </c>
      <c r="D166" s="1" t="s">
        <v>281</v>
      </c>
      <c r="E166" s="1" t="s">
        <v>703</v>
      </c>
      <c r="F166" s="1">
        <v>0</v>
      </c>
      <c r="G166" s="1">
        <v>1274</v>
      </c>
      <c r="H166" s="1">
        <v>0</v>
      </c>
      <c r="I166" s="1">
        <v>0</v>
      </c>
      <c r="J166" s="1">
        <v>1728</v>
      </c>
      <c r="K166" s="1">
        <v>5618</v>
      </c>
      <c r="L166" s="1">
        <v>151</v>
      </c>
      <c r="M166" s="1">
        <v>475</v>
      </c>
    </row>
    <row r="167" spans="1:13">
      <c r="A167" s="1">
        <v>166</v>
      </c>
      <c r="B167" s="1" t="s">
        <v>69</v>
      </c>
      <c r="C167" s="1" t="s">
        <v>704</v>
      </c>
      <c r="D167" s="1" t="s">
        <v>282</v>
      </c>
      <c r="E167" s="1" t="s">
        <v>704</v>
      </c>
      <c r="F167" s="1">
        <v>0</v>
      </c>
      <c r="G167" s="1">
        <v>3146</v>
      </c>
      <c r="H167" s="1">
        <v>0</v>
      </c>
      <c r="I167" s="1">
        <v>0</v>
      </c>
      <c r="J167" s="1">
        <v>6063</v>
      </c>
      <c r="K167" s="1">
        <v>8039</v>
      </c>
      <c r="L167" s="1">
        <v>479</v>
      </c>
      <c r="M167" s="1">
        <v>1877</v>
      </c>
    </row>
    <row r="168" spans="1:13">
      <c r="A168" s="1">
        <v>167</v>
      </c>
      <c r="B168" s="1" t="s">
        <v>70</v>
      </c>
      <c r="C168" s="1" t="s">
        <v>705</v>
      </c>
      <c r="D168" s="1" t="s">
        <v>283</v>
      </c>
      <c r="E168" s="1" t="s">
        <v>705</v>
      </c>
      <c r="F168" s="1">
        <v>0</v>
      </c>
      <c r="G168" s="1">
        <v>12251</v>
      </c>
      <c r="H168" s="1">
        <v>0</v>
      </c>
      <c r="I168" s="1">
        <v>0</v>
      </c>
      <c r="J168" s="1">
        <v>21150</v>
      </c>
      <c r="K168" s="1">
        <v>49302</v>
      </c>
      <c r="L168" s="1">
        <v>1964</v>
      </c>
      <c r="M168" s="1">
        <v>5872</v>
      </c>
    </row>
    <row r="169" spans="1:13">
      <c r="A169" s="1">
        <v>168</v>
      </c>
      <c r="B169" s="1" t="s">
        <v>71</v>
      </c>
      <c r="C169" s="1" t="s">
        <v>706</v>
      </c>
      <c r="D169" s="1" t="s">
        <v>284</v>
      </c>
      <c r="E169" s="1" t="s">
        <v>707</v>
      </c>
      <c r="F169" s="1">
        <v>0</v>
      </c>
      <c r="G169" s="1">
        <v>22247</v>
      </c>
      <c r="H169" s="1">
        <v>0</v>
      </c>
      <c r="I169" s="1">
        <v>0</v>
      </c>
      <c r="J169" s="1">
        <v>40012</v>
      </c>
      <c r="K169" s="1">
        <v>82262</v>
      </c>
      <c r="L169" s="1">
        <v>3545</v>
      </c>
      <c r="M169" s="1">
        <v>9922</v>
      </c>
    </row>
    <row r="170" spans="1:13">
      <c r="A170" s="1">
        <v>169</v>
      </c>
      <c r="B170" s="1" t="s">
        <v>72</v>
      </c>
      <c r="C170" s="1" t="s">
        <v>708</v>
      </c>
      <c r="D170" s="1" t="s">
        <v>285</v>
      </c>
      <c r="E170" s="1" t="s">
        <v>708</v>
      </c>
      <c r="F170" s="1">
        <v>0</v>
      </c>
      <c r="G170" s="1">
        <v>794</v>
      </c>
      <c r="H170" s="1">
        <v>0</v>
      </c>
      <c r="I170" s="1">
        <v>0</v>
      </c>
      <c r="J170" s="1">
        <v>2477</v>
      </c>
      <c r="K170" s="1">
        <v>2789</v>
      </c>
      <c r="L170" s="1">
        <v>225</v>
      </c>
      <c r="M170" s="1">
        <v>457</v>
      </c>
    </row>
    <row r="171" spans="1:13">
      <c r="A171" s="1">
        <v>170</v>
      </c>
      <c r="B171" s="1" t="s">
        <v>73</v>
      </c>
      <c r="C171" s="1" t="s">
        <v>709</v>
      </c>
      <c r="D171" s="1" t="s">
        <v>286</v>
      </c>
      <c r="E171" s="1" t="s">
        <v>710</v>
      </c>
      <c r="F171" s="1">
        <v>0</v>
      </c>
      <c r="G171" s="1">
        <v>5663</v>
      </c>
      <c r="H171" s="1">
        <v>0</v>
      </c>
      <c r="I171" s="1">
        <v>0</v>
      </c>
      <c r="J171" s="1">
        <v>5739</v>
      </c>
      <c r="K171" s="1">
        <v>24485</v>
      </c>
      <c r="L171" s="1">
        <v>610</v>
      </c>
      <c r="M171" s="1">
        <v>1627</v>
      </c>
    </row>
    <row r="172" spans="1:13">
      <c r="A172" s="1">
        <v>171</v>
      </c>
      <c r="B172" s="1" t="s">
        <v>74</v>
      </c>
      <c r="C172" s="1" t="s">
        <v>711</v>
      </c>
      <c r="D172" s="1" t="s">
        <v>287</v>
      </c>
      <c r="E172" s="1" t="s">
        <v>711</v>
      </c>
      <c r="F172" s="1">
        <v>0</v>
      </c>
      <c r="G172" s="1">
        <v>3541</v>
      </c>
      <c r="H172" s="1">
        <v>0</v>
      </c>
      <c r="I172" s="1">
        <v>0</v>
      </c>
      <c r="J172" s="1">
        <v>12322</v>
      </c>
      <c r="K172" s="1">
        <v>14648</v>
      </c>
      <c r="L172" s="1">
        <v>1892</v>
      </c>
      <c r="M172" s="1">
        <v>2930</v>
      </c>
    </row>
    <row r="173" spans="1:13">
      <c r="A173" s="1">
        <v>172</v>
      </c>
      <c r="B173" s="1" t="s">
        <v>75</v>
      </c>
      <c r="C173" s="1" t="s">
        <v>712</v>
      </c>
      <c r="D173" s="1" t="s">
        <v>288</v>
      </c>
      <c r="E173" s="1" t="s">
        <v>713</v>
      </c>
      <c r="F173" s="1">
        <v>0</v>
      </c>
      <c r="G173" s="1">
        <v>2497</v>
      </c>
      <c r="H173" s="1">
        <v>0</v>
      </c>
      <c r="I173" s="1">
        <v>0</v>
      </c>
      <c r="J173" s="1">
        <v>4645</v>
      </c>
      <c r="K173" s="1">
        <v>11697</v>
      </c>
      <c r="L173" s="1">
        <v>697</v>
      </c>
      <c r="M173" s="1">
        <v>1263</v>
      </c>
    </row>
    <row r="174" spans="1:13">
      <c r="A174" s="1">
        <v>173</v>
      </c>
      <c r="B174" s="1" t="s">
        <v>76</v>
      </c>
      <c r="C174" s="1" t="s">
        <v>714</v>
      </c>
      <c r="D174" s="1" t="s">
        <v>289</v>
      </c>
      <c r="E174" s="1" t="s">
        <v>715</v>
      </c>
      <c r="F174" s="1">
        <v>0</v>
      </c>
      <c r="G174" s="1">
        <v>1176</v>
      </c>
      <c r="H174" s="1">
        <v>0</v>
      </c>
      <c r="I174" s="1">
        <v>0</v>
      </c>
      <c r="J174" s="1">
        <v>1245</v>
      </c>
      <c r="K174" s="1">
        <v>3904</v>
      </c>
      <c r="L174" s="1">
        <v>101</v>
      </c>
      <c r="M174" s="1">
        <v>319</v>
      </c>
    </row>
    <row r="175" spans="1:13">
      <c r="A175" s="1">
        <v>174</v>
      </c>
      <c r="B175" s="1" t="s">
        <v>77</v>
      </c>
      <c r="C175" s="1" t="s">
        <v>716</v>
      </c>
      <c r="D175" s="1" t="s">
        <v>290</v>
      </c>
      <c r="E175" s="1" t="s">
        <v>716</v>
      </c>
      <c r="F175" s="1">
        <v>0</v>
      </c>
      <c r="G175" s="1">
        <v>426</v>
      </c>
      <c r="H175" s="1">
        <v>0</v>
      </c>
      <c r="I175" s="1">
        <v>0</v>
      </c>
      <c r="J175" s="1">
        <v>607</v>
      </c>
      <c r="K175" s="1">
        <v>2976</v>
      </c>
      <c r="L175" s="1">
        <v>42</v>
      </c>
      <c r="M175" s="1">
        <v>244</v>
      </c>
    </row>
    <row r="176" spans="1:13">
      <c r="A176" s="1">
        <v>175</v>
      </c>
      <c r="B176" s="1" t="s">
        <v>78</v>
      </c>
      <c r="C176" s="1" t="s">
        <v>717</v>
      </c>
      <c r="D176" s="1" t="s">
        <v>291</v>
      </c>
      <c r="E176" s="1" t="s">
        <v>717</v>
      </c>
      <c r="F176" s="1">
        <v>0</v>
      </c>
      <c r="G176" s="1">
        <v>1708</v>
      </c>
      <c r="H176" s="1">
        <v>0</v>
      </c>
      <c r="I176" s="1">
        <v>0</v>
      </c>
      <c r="J176" s="1">
        <v>2724</v>
      </c>
      <c r="K176" s="1">
        <v>6377</v>
      </c>
      <c r="L176" s="1">
        <v>219</v>
      </c>
      <c r="M176" s="1">
        <v>940</v>
      </c>
    </row>
    <row r="177" spans="1:13">
      <c r="A177" s="1">
        <v>176</v>
      </c>
      <c r="B177" s="1" t="s">
        <v>79</v>
      </c>
      <c r="C177" s="1" t="s">
        <v>718</v>
      </c>
      <c r="D177" s="1" t="s">
        <v>292</v>
      </c>
      <c r="E177" s="1" t="s">
        <v>718</v>
      </c>
      <c r="F177" s="1">
        <v>0</v>
      </c>
      <c r="G177" s="1">
        <v>198</v>
      </c>
      <c r="H177" s="1">
        <v>0</v>
      </c>
      <c r="I177" s="1">
        <v>0</v>
      </c>
      <c r="J177" s="1">
        <v>224</v>
      </c>
      <c r="K177" s="1">
        <v>1256</v>
      </c>
      <c r="L177" s="1">
        <v>12</v>
      </c>
      <c r="M177" s="1">
        <v>88</v>
      </c>
    </row>
    <row r="178" spans="1:13">
      <c r="A178" s="1">
        <v>177</v>
      </c>
      <c r="B178" s="1" t="s">
        <v>80</v>
      </c>
      <c r="C178" s="1" t="s">
        <v>719</v>
      </c>
      <c r="D178" s="1" t="s">
        <v>293</v>
      </c>
      <c r="E178" s="1" t="s">
        <v>719</v>
      </c>
      <c r="F178" s="1">
        <v>0</v>
      </c>
      <c r="G178" s="1">
        <v>9</v>
      </c>
      <c r="H178" s="1">
        <v>0</v>
      </c>
      <c r="I178" s="1">
        <v>0</v>
      </c>
      <c r="J178" s="1">
        <v>8</v>
      </c>
      <c r="K178" s="1">
        <v>47</v>
      </c>
      <c r="L178" s="1">
        <v>1</v>
      </c>
      <c r="M178" s="1">
        <v>4</v>
      </c>
    </row>
    <row r="179" spans="1:13">
      <c r="A179" s="1">
        <v>178</v>
      </c>
      <c r="B179" s="1" t="s">
        <v>81</v>
      </c>
      <c r="C179" s="1" t="s">
        <v>720</v>
      </c>
      <c r="D179" s="1" t="s">
        <v>294</v>
      </c>
      <c r="E179" s="1" t="s">
        <v>720</v>
      </c>
      <c r="F179" s="1">
        <v>0</v>
      </c>
      <c r="G179" s="1">
        <v>3965</v>
      </c>
      <c r="H179" s="1">
        <v>0</v>
      </c>
      <c r="I179" s="1">
        <v>0</v>
      </c>
      <c r="J179" s="1">
        <v>6077</v>
      </c>
      <c r="K179" s="1">
        <v>12314</v>
      </c>
      <c r="L179" s="1">
        <v>421</v>
      </c>
      <c r="M179" s="1">
        <v>1469</v>
      </c>
    </row>
    <row r="180" spans="1:13">
      <c r="A180" s="1">
        <v>179</v>
      </c>
      <c r="B180" s="1" t="s">
        <v>82</v>
      </c>
      <c r="C180" s="1" t="s">
        <v>721</v>
      </c>
      <c r="D180" s="1" t="s">
        <v>295</v>
      </c>
      <c r="E180" s="1" t="s">
        <v>721</v>
      </c>
      <c r="F180" s="1">
        <v>0</v>
      </c>
      <c r="G180" s="1">
        <v>7390</v>
      </c>
      <c r="H180" s="1">
        <v>0</v>
      </c>
      <c r="I180" s="1">
        <v>0</v>
      </c>
      <c r="J180" s="1">
        <v>8664</v>
      </c>
      <c r="K180" s="1">
        <v>39688</v>
      </c>
      <c r="L180" s="1">
        <v>1050</v>
      </c>
      <c r="M180" s="1">
        <v>2641</v>
      </c>
    </row>
    <row r="181" spans="1:13">
      <c r="A181" s="1">
        <v>180</v>
      </c>
      <c r="B181" s="1" t="s">
        <v>83</v>
      </c>
      <c r="C181" s="1" t="s">
        <v>722</v>
      </c>
      <c r="D181" s="1" t="s">
        <v>296</v>
      </c>
      <c r="E181" s="1" t="s">
        <v>723</v>
      </c>
      <c r="F181" s="1">
        <v>1</v>
      </c>
      <c r="G181" s="1">
        <v>8357</v>
      </c>
      <c r="H181" s="1">
        <v>0</v>
      </c>
      <c r="I181" s="1">
        <v>0</v>
      </c>
      <c r="J181" s="1">
        <v>9197</v>
      </c>
      <c r="K181" s="1">
        <v>23744</v>
      </c>
      <c r="L181" s="1">
        <v>810</v>
      </c>
      <c r="M181" s="1">
        <v>2186</v>
      </c>
    </row>
    <row r="182" spans="1:13">
      <c r="A182" s="1">
        <v>181</v>
      </c>
      <c r="B182" s="1" t="s">
        <v>83</v>
      </c>
      <c r="C182" s="1" t="s">
        <v>722</v>
      </c>
      <c r="D182" s="1" t="s">
        <v>297</v>
      </c>
      <c r="E182" s="1" t="s">
        <v>724</v>
      </c>
      <c r="F182" s="1">
        <v>0</v>
      </c>
      <c r="G182" s="1">
        <v>544</v>
      </c>
      <c r="H182" s="1">
        <v>0</v>
      </c>
      <c r="I182" s="1">
        <v>0</v>
      </c>
      <c r="J182" s="1">
        <v>906</v>
      </c>
      <c r="K182" s="1">
        <v>1996</v>
      </c>
      <c r="L182" s="1">
        <v>112</v>
      </c>
      <c r="M182" s="1">
        <v>182</v>
      </c>
    </row>
    <row r="183" spans="1:13">
      <c r="A183" s="1">
        <v>182</v>
      </c>
      <c r="B183" s="1" t="s">
        <v>84</v>
      </c>
      <c r="C183" s="1" t="s">
        <v>725</v>
      </c>
      <c r="D183" s="1" t="s">
        <v>298</v>
      </c>
      <c r="E183" s="1" t="s">
        <v>726</v>
      </c>
      <c r="F183" s="1">
        <v>0</v>
      </c>
      <c r="G183" s="1">
        <v>33353</v>
      </c>
      <c r="H183" s="1">
        <v>0</v>
      </c>
      <c r="I183" s="1">
        <v>0</v>
      </c>
      <c r="J183" s="1">
        <v>34102</v>
      </c>
      <c r="K183" s="1">
        <v>53429</v>
      </c>
      <c r="L183" s="1">
        <v>2925</v>
      </c>
      <c r="M183" s="1">
        <v>8249</v>
      </c>
    </row>
    <row r="184" spans="1:13">
      <c r="A184" s="1">
        <v>183</v>
      </c>
      <c r="B184" s="1" t="s">
        <v>84</v>
      </c>
      <c r="C184" s="1" t="s">
        <v>725</v>
      </c>
      <c r="D184" s="1" t="s">
        <v>299</v>
      </c>
      <c r="E184" s="1" t="s">
        <v>727</v>
      </c>
      <c r="F184" s="1">
        <v>0</v>
      </c>
      <c r="G184" s="1">
        <v>685</v>
      </c>
      <c r="H184" s="1">
        <v>0</v>
      </c>
      <c r="I184" s="1">
        <v>0</v>
      </c>
      <c r="J184" s="1">
        <v>3151</v>
      </c>
      <c r="K184" s="1">
        <v>1600</v>
      </c>
      <c r="L184" s="1">
        <v>292</v>
      </c>
      <c r="M184" s="1">
        <v>654</v>
      </c>
    </row>
    <row r="185" spans="1:13">
      <c r="A185" s="1">
        <v>184</v>
      </c>
      <c r="B185" s="1" t="s">
        <v>84</v>
      </c>
      <c r="C185" s="1" t="s">
        <v>725</v>
      </c>
      <c r="D185" s="1" t="s">
        <v>300</v>
      </c>
      <c r="E185" s="1" t="s">
        <v>728</v>
      </c>
      <c r="F185" s="1">
        <v>0</v>
      </c>
      <c r="G185" s="1">
        <v>15130</v>
      </c>
      <c r="H185" s="1">
        <v>0</v>
      </c>
      <c r="I185" s="1">
        <v>0</v>
      </c>
      <c r="J185" s="1">
        <v>7699</v>
      </c>
      <c r="K185" s="1">
        <v>20533</v>
      </c>
      <c r="L185" s="1">
        <v>219</v>
      </c>
      <c r="M185" s="1">
        <v>1554</v>
      </c>
    </row>
    <row r="186" spans="1:13">
      <c r="A186" s="1">
        <v>185</v>
      </c>
      <c r="B186" s="1" t="s">
        <v>84</v>
      </c>
      <c r="C186" s="1" t="s">
        <v>725</v>
      </c>
      <c r="D186" s="1" t="s">
        <v>301</v>
      </c>
      <c r="E186" s="1" t="s">
        <v>729</v>
      </c>
      <c r="F186" s="1">
        <v>0</v>
      </c>
      <c r="G186" s="1">
        <v>201</v>
      </c>
      <c r="H186" s="1">
        <v>0</v>
      </c>
      <c r="I186" s="1">
        <v>0</v>
      </c>
      <c r="J186" s="1">
        <v>566</v>
      </c>
      <c r="K186" s="1">
        <v>412</v>
      </c>
      <c r="L186" s="1">
        <v>59</v>
      </c>
      <c r="M186" s="1">
        <v>149</v>
      </c>
    </row>
    <row r="187" spans="1:13">
      <c r="A187" s="1">
        <v>186</v>
      </c>
      <c r="B187" s="1" t="s">
        <v>85</v>
      </c>
      <c r="C187" s="1" t="s">
        <v>730</v>
      </c>
      <c r="D187" s="1" t="s">
        <v>302</v>
      </c>
      <c r="E187" s="1" t="s">
        <v>731</v>
      </c>
      <c r="F187" s="1">
        <v>0</v>
      </c>
      <c r="G187" s="1">
        <v>1259</v>
      </c>
      <c r="H187" s="1">
        <v>0</v>
      </c>
      <c r="I187" s="1">
        <v>0</v>
      </c>
      <c r="J187" s="1">
        <v>608</v>
      </c>
      <c r="K187" s="1">
        <v>1953</v>
      </c>
      <c r="L187" s="1">
        <v>29</v>
      </c>
      <c r="M187" s="1">
        <v>152</v>
      </c>
    </row>
    <row r="188" spans="1:13">
      <c r="A188" s="1">
        <v>187</v>
      </c>
      <c r="B188" s="1" t="s">
        <v>85</v>
      </c>
      <c r="C188" s="1" t="s">
        <v>730</v>
      </c>
      <c r="D188" s="1" t="s">
        <v>303</v>
      </c>
      <c r="E188" s="1" t="s">
        <v>732</v>
      </c>
      <c r="F188" s="1">
        <v>0</v>
      </c>
      <c r="G188" s="1">
        <v>347</v>
      </c>
      <c r="H188" s="1">
        <v>0</v>
      </c>
      <c r="I188" s="1">
        <v>0</v>
      </c>
      <c r="J188" s="1">
        <v>135</v>
      </c>
      <c r="K188" s="1">
        <v>1277</v>
      </c>
      <c r="L188" s="1">
        <v>6</v>
      </c>
      <c r="M188" s="1">
        <v>30</v>
      </c>
    </row>
    <row r="189" spans="1:13">
      <c r="A189" s="1">
        <v>188</v>
      </c>
      <c r="B189" s="1" t="s">
        <v>85</v>
      </c>
      <c r="C189" s="1" t="s">
        <v>730</v>
      </c>
      <c r="D189" s="1" t="s">
        <v>304</v>
      </c>
      <c r="E189" s="1" t="s">
        <v>733</v>
      </c>
      <c r="F189" s="1">
        <v>0</v>
      </c>
      <c r="G189" s="1">
        <v>83</v>
      </c>
      <c r="H189" s="1">
        <v>0</v>
      </c>
      <c r="I189" s="1">
        <v>0</v>
      </c>
      <c r="J189" s="1">
        <v>109</v>
      </c>
      <c r="K189" s="1">
        <v>79</v>
      </c>
      <c r="L189" s="1">
        <v>13</v>
      </c>
      <c r="M189" s="1">
        <v>24</v>
      </c>
    </row>
    <row r="190" spans="1:13">
      <c r="A190" s="1">
        <v>189</v>
      </c>
      <c r="B190" s="1" t="s">
        <v>86</v>
      </c>
      <c r="C190" s="1" t="s">
        <v>734</v>
      </c>
      <c r="D190" s="1" t="s">
        <v>305</v>
      </c>
      <c r="E190" s="1" t="s">
        <v>735</v>
      </c>
      <c r="F190" s="1">
        <v>0</v>
      </c>
      <c r="G190" s="1">
        <v>12479</v>
      </c>
      <c r="H190" s="1">
        <v>0</v>
      </c>
      <c r="I190" s="1">
        <v>0</v>
      </c>
      <c r="J190" s="1">
        <v>22635</v>
      </c>
      <c r="K190" s="1">
        <v>49158</v>
      </c>
      <c r="L190" s="1">
        <v>3505</v>
      </c>
      <c r="M190" s="1">
        <v>6538</v>
      </c>
    </row>
    <row r="191" spans="1:13">
      <c r="A191" s="1">
        <v>190</v>
      </c>
      <c r="B191" s="1" t="s">
        <v>87</v>
      </c>
      <c r="C191" s="1" t="s">
        <v>736</v>
      </c>
      <c r="D191" s="1" t="s">
        <v>306</v>
      </c>
      <c r="E191" s="1" t="s">
        <v>737</v>
      </c>
      <c r="F191" s="1">
        <v>0</v>
      </c>
      <c r="G191" s="1">
        <v>17657</v>
      </c>
      <c r="H191" s="1">
        <v>0</v>
      </c>
      <c r="I191" s="1">
        <v>0</v>
      </c>
      <c r="J191" s="1">
        <v>11595</v>
      </c>
      <c r="K191" s="1">
        <v>31245</v>
      </c>
      <c r="L191" s="1">
        <v>990</v>
      </c>
      <c r="M191" s="1">
        <v>2743</v>
      </c>
    </row>
    <row r="192" spans="1:13">
      <c r="A192" s="1">
        <v>191</v>
      </c>
      <c r="B192" s="1" t="s">
        <v>88</v>
      </c>
      <c r="C192" s="1" t="s">
        <v>738</v>
      </c>
      <c r="D192" s="1" t="s">
        <v>307</v>
      </c>
      <c r="E192" s="1" t="s">
        <v>739</v>
      </c>
      <c r="F192" s="1">
        <v>0</v>
      </c>
      <c r="G192" s="1">
        <v>64591</v>
      </c>
      <c r="H192" s="1">
        <v>0</v>
      </c>
      <c r="I192" s="1">
        <v>0</v>
      </c>
      <c r="J192" s="1">
        <v>49260</v>
      </c>
      <c r="K192" s="1">
        <v>120906</v>
      </c>
      <c r="L192" s="1">
        <v>5173</v>
      </c>
      <c r="M192" s="1">
        <v>11071</v>
      </c>
    </row>
    <row r="193" spans="1:13">
      <c r="A193" s="1">
        <v>192</v>
      </c>
      <c r="B193" s="1" t="s">
        <v>89</v>
      </c>
      <c r="C193" s="1" t="s">
        <v>740</v>
      </c>
      <c r="D193" s="1" t="s">
        <v>308</v>
      </c>
      <c r="E193" s="1" t="s">
        <v>741</v>
      </c>
      <c r="F193" s="1">
        <v>0</v>
      </c>
      <c r="G193" s="1">
        <v>23</v>
      </c>
      <c r="H193" s="1">
        <v>0</v>
      </c>
      <c r="I193" s="1">
        <v>0</v>
      </c>
      <c r="J193" s="1">
        <v>163</v>
      </c>
      <c r="K193" s="1">
        <v>33</v>
      </c>
      <c r="L193" s="1">
        <v>7</v>
      </c>
      <c r="M193" s="1">
        <v>54</v>
      </c>
    </row>
    <row r="194" spans="1:13">
      <c r="A194" s="1">
        <v>193</v>
      </c>
      <c r="B194" s="1" t="s">
        <v>89</v>
      </c>
      <c r="C194" s="1" t="s">
        <v>740</v>
      </c>
      <c r="D194" s="1" t="s">
        <v>309</v>
      </c>
      <c r="E194" s="1" t="s">
        <v>742</v>
      </c>
      <c r="F194" s="1">
        <v>0</v>
      </c>
      <c r="G194" s="1">
        <v>1114</v>
      </c>
      <c r="H194" s="1">
        <v>0</v>
      </c>
      <c r="I194" s="1">
        <v>0</v>
      </c>
      <c r="J194" s="1">
        <v>3790</v>
      </c>
      <c r="K194" s="1">
        <v>7748</v>
      </c>
      <c r="L194" s="1">
        <v>747</v>
      </c>
      <c r="M194" s="1">
        <v>981</v>
      </c>
    </row>
    <row r="195" spans="1:13">
      <c r="A195" s="1">
        <v>194</v>
      </c>
      <c r="B195" s="1" t="s">
        <v>89</v>
      </c>
      <c r="C195" s="1" t="s">
        <v>740</v>
      </c>
      <c r="D195" s="1" t="s">
        <v>310</v>
      </c>
      <c r="E195" s="1" t="s">
        <v>743</v>
      </c>
      <c r="F195" s="1">
        <v>0</v>
      </c>
      <c r="G195" s="1">
        <v>963</v>
      </c>
      <c r="H195" s="1">
        <v>0</v>
      </c>
      <c r="I195" s="1">
        <v>0</v>
      </c>
      <c r="J195" s="1">
        <v>933</v>
      </c>
      <c r="K195" s="1">
        <v>1073</v>
      </c>
      <c r="L195" s="1">
        <v>102</v>
      </c>
      <c r="M195" s="1">
        <v>118</v>
      </c>
    </row>
    <row r="196" spans="1:13">
      <c r="A196" s="1">
        <v>195</v>
      </c>
      <c r="B196" s="1" t="s">
        <v>89</v>
      </c>
      <c r="C196" s="1" t="s">
        <v>740</v>
      </c>
      <c r="D196" s="1" t="s">
        <v>311</v>
      </c>
      <c r="E196" s="1" t="s">
        <v>744</v>
      </c>
      <c r="F196" s="1">
        <v>0</v>
      </c>
      <c r="G196" s="1">
        <v>290</v>
      </c>
      <c r="H196" s="1">
        <v>0</v>
      </c>
      <c r="I196" s="1">
        <v>0</v>
      </c>
      <c r="J196" s="1">
        <v>747</v>
      </c>
      <c r="K196" s="1">
        <v>455</v>
      </c>
      <c r="L196" s="1">
        <v>81</v>
      </c>
      <c r="M196" s="1">
        <v>141</v>
      </c>
    </row>
    <row r="197" spans="1:13">
      <c r="A197" s="1">
        <v>196</v>
      </c>
      <c r="B197" s="1" t="s">
        <v>89</v>
      </c>
      <c r="C197" s="1" t="s">
        <v>740</v>
      </c>
      <c r="D197" s="1" t="s">
        <v>312</v>
      </c>
      <c r="E197" s="1" t="s">
        <v>745</v>
      </c>
      <c r="F197" s="1">
        <v>0</v>
      </c>
      <c r="G197" s="1">
        <v>4040</v>
      </c>
      <c r="H197" s="1">
        <v>0</v>
      </c>
      <c r="I197" s="1">
        <v>0</v>
      </c>
      <c r="J197" s="1">
        <v>1170</v>
      </c>
      <c r="K197" s="1">
        <v>4751</v>
      </c>
      <c r="L197" s="1">
        <v>32</v>
      </c>
      <c r="M197" s="1">
        <v>196</v>
      </c>
    </row>
    <row r="198" spans="1:13">
      <c r="A198" s="1">
        <v>197</v>
      </c>
      <c r="B198" s="1" t="s">
        <v>89</v>
      </c>
      <c r="C198" s="1" t="s">
        <v>740</v>
      </c>
      <c r="D198" s="1" t="s">
        <v>313</v>
      </c>
      <c r="E198" s="1" t="s">
        <v>746</v>
      </c>
      <c r="F198" s="1">
        <v>0</v>
      </c>
      <c r="G198" s="1">
        <v>3095</v>
      </c>
      <c r="H198" s="1">
        <v>0</v>
      </c>
      <c r="I198" s="1">
        <v>0</v>
      </c>
      <c r="J198" s="1">
        <v>3781</v>
      </c>
      <c r="K198" s="1">
        <v>4394</v>
      </c>
      <c r="L198" s="1">
        <v>198</v>
      </c>
      <c r="M198" s="1">
        <v>852</v>
      </c>
    </row>
    <row r="199" spans="1:13">
      <c r="A199" s="1">
        <v>198</v>
      </c>
      <c r="B199" s="1" t="s">
        <v>89</v>
      </c>
      <c r="C199" s="1" t="s">
        <v>740</v>
      </c>
      <c r="D199" s="1" t="s">
        <v>314</v>
      </c>
      <c r="E199" s="1" t="s">
        <v>747</v>
      </c>
      <c r="F199" s="1">
        <v>0</v>
      </c>
      <c r="G199" s="1">
        <v>623</v>
      </c>
      <c r="H199" s="1">
        <v>0</v>
      </c>
      <c r="I199" s="1">
        <v>0</v>
      </c>
      <c r="J199" s="1">
        <v>1631</v>
      </c>
      <c r="K199" s="1">
        <v>2043</v>
      </c>
      <c r="L199" s="1">
        <v>86</v>
      </c>
      <c r="M199" s="1">
        <v>421</v>
      </c>
    </row>
    <row r="200" spans="1:13">
      <c r="A200" s="1">
        <v>199</v>
      </c>
      <c r="B200" s="1" t="s">
        <v>89</v>
      </c>
      <c r="C200" s="1" t="s">
        <v>740</v>
      </c>
      <c r="D200" s="1" t="s">
        <v>315</v>
      </c>
      <c r="E200" s="1" t="s">
        <v>748</v>
      </c>
      <c r="F200" s="1">
        <v>0</v>
      </c>
      <c r="G200" s="1">
        <v>83</v>
      </c>
      <c r="H200" s="1">
        <v>0</v>
      </c>
      <c r="I200" s="1">
        <v>0</v>
      </c>
      <c r="J200" s="1">
        <v>231</v>
      </c>
      <c r="K200" s="1">
        <v>489</v>
      </c>
      <c r="L200" s="1">
        <v>30</v>
      </c>
      <c r="M200" s="1">
        <v>78</v>
      </c>
    </row>
    <row r="201" spans="1:13">
      <c r="A201" s="1">
        <v>200</v>
      </c>
      <c r="B201" s="1" t="s">
        <v>89</v>
      </c>
      <c r="C201" s="1" t="s">
        <v>740</v>
      </c>
      <c r="D201" s="1" t="s">
        <v>316</v>
      </c>
      <c r="E201" s="1" t="s">
        <v>749</v>
      </c>
      <c r="F201" s="1">
        <v>0</v>
      </c>
      <c r="G201" s="1">
        <v>1664</v>
      </c>
      <c r="H201" s="1">
        <v>0</v>
      </c>
      <c r="I201" s="1">
        <v>0</v>
      </c>
      <c r="J201" s="1">
        <v>1128</v>
      </c>
      <c r="K201" s="1">
        <v>1587</v>
      </c>
      <c r="L201" s="1">
        <v>32</v>
      </c>
      <c r="M201" s="1">
        <v>286</v>
      </c>
    </row>
    <row r="202" spans="1:13">
      <c r="A202" s="1">
        <v>201</v>
      </c>
      <c r="B202" s="1" t="s">
        <v>89</v>
      </c>
      <c r="C202" s="1" t="s">
        <v>740</v>
      </c>
      <c r="D202" s="1" t="s">
        <v>317</v>
      </c>
      <c r="E202" s="1" t="s">
        <v>750</v>
      </c>
      <c r="F202" s="1">
        <v>0</v>
      </c>
      <c r="G202" s="1">
        <v>1256</v>
      </c>
      <c r="H202" s="1">
        <v>0</v>
      </c>
      <c r="I202" s="1">
        <v>0</v>
      </c>
      <c r="J202" s="1">
        <v>1801</v>
      </c>
      <c r="K202" s="1">
        <v>3716</v>
      </c>
      <c r="L202" s="1">
        <v>162</v>
      </c>
      <c r="M202" s="1">
        <v>434</v>
      </c>
    </row>
    <row r="203" spans="1:13">
      <c r="A203" s="1">
        <v>202</v>
      </c>
      <c r="B203" s="1" t="s">
        <v>89</v>
      </c>
      <c r="C203" s="1" t="s">
        <v>740</v>
      </c>
      <c r="D203" s="1" t="s">
        <v>318</v>
      </c>
      <c r="E203" s="1" t="s">
        <v>751</v>
      </c>
      <c r="F203" s="1">
        <v>0</v>
      </c>
      <c r="G203" s="1">
        <v>1918</v>
      </c>
      <c r="H203" s="1">
        <v>0</v>
      </c>
      <c r="I203" s="1">
        <v>0</v>
      </c>
      <c r="J203" s="1">
        <v>4155</v>
      </c>
      <c r="K203" s="1">
        <v>7558</v>
      </c>
      <c r="L203" s="1">
        <v>351</v>
      </c>
      <c r="M203" s="1">
        <v>992</v>
      </c>
    </row>
    <row r="204" spans="1:13">
      <c r="A204" s="1">
        <v>203</v>
      </c>
      <c r="B204" s="1" t="s">
        <v>89</v>
      </c>
      <c r="C204" s="1" t="s">
        <v>740</v>
      </c>
      <c r="D204" s="1" t="s">
        <v>319</v>
      </c>
      <c r="E204" s="1" t="s">
        <v>752</v>
      </c>
      <c r="F204" s="1">
        <v>0</v>
      </c>
      <c r="G204" s="1">
        <v>3491</v>
      </c>
      <c r="H204" s="1">
        <v>0</v>
      </c>
      <c r="I204" s="1">
        <v>0</v>
      </c>
      <c r="J204" s="1">
        <v>25383</v>
      </c>
      <c r="K204" s="1">
        <v>22864</v>
      </c>
      <c r="L204" s="1">
        <v>9038</v>
      </c>
      <c r="M204" s="1">
        <v>5827</v>
      </c>
    </row>
    <row r="205" spans="1:13">
      <c r="A205" s="1">
        <v>204</v>
      </c>
      <c r="B205" s="1" t="s">
        <v>89</v>
      </c>
      <c r="C205" s="1" t="s">
        <v>740</v>
      </c>
      <c r="D205" s="1" t="s">
        <v>320</v>
      </c>
      <c r="E205" s="1" t="s">
        <v>753</v>
      </c>
      <c r="F205" s="1">
        <v>0</v>
      </c>
      <c r="G205" s="1">
        <v>8364</v>
      </c>
      <c r="H205" s="1">
        <v>0</v>
      </c>
      <c r="I205" s="1">
        <v>0</v>
      </c>
      <c r="J205" s="1">
        <v>32823</v>
      </c>
      <c r="K205" s="1">
        <v>24540</v>
      </c>
      <c r="L205" s="1">
        <v>3880</v>
      </c>
      <c r="M205" s="1">
        <v>7253</v>
      </c>
    </row>
    <row r="206" spans="1:13">
      <c r="A206" s="1">
        <v>205</v>
      </c>
      <c r="B206" s="1" t="s">
        <v>89</v>
      </c>
      <c r="C206" s="1" t="s">
        <v>740</v>
      </c>
      <c r="D206" s="1" t="s">
        <v>321</v>
      </c>
      <c r="E206" s="1" t="s">
        <v>754</v>
      </c>
      <c r="F206" s="1">
        <v>0</v>
      </c>
      <c r="G206" s="1">
        <v>4678</v>
      </c>
      <c r="H206" s="1">
        <v>0</v>
      </c>
      <c r="I206" s="1">
        <v>0</v>
      </c>
      <c r="J206" s="1">
        <v>10359</v>
      </c>
      <c r="K206" s="1">
        <v>11780</v>
      </c>
      <c r="L206" s="1">
        <v>911</v>
      </c>
      <c r="M206" s="1">
        <v>2226</v>
      </c>
    </row>
    <row r="207" spans="1:13">
      <c r="A207" s="1">
        <v>206</v>
      </c>
      <c r="B207" s="1" t="s">
        <v>89</v>
      </c>
      <c r="C207" s="1" t="s">
        <v>740</v>
      </c>
      <c r="D207" s="1" t="s">
        <v>322</v>
      </c>
      <c r="E207" s="1" t="s">
        <v>755</v>
      </c>
      <c r="F207" s="1">
        <v>0</v>
      </c>
      <c r="G207" s="1">
        <v>3323</v>
      </c>
      <c r="H207" s="1">
        <v>0</v>
      </c>
      <c r="I207" s="1">
        <v>0</v>
      </c>
      <c r="J207" s="1">
        <v>5659</v>
      </c>
      <c r="K207" s="1">
        <v>8034</v>
      </c>
      <c r="L207" s="1">
        <v>159</v>
      </c>
      <c r="M207" s="1">
        <v>1478</v>
      </c>
    </row>
    <row r="208" spans="1:13">
      <c r="A208" s="1">
        <v>207</v>
      </c>
      <c r="B208" s="1" t="s">
        <v>89</v>
      </c>
      <c r="C208" s="1" t="s">
        <v>740</v>
      </c>
      <c r="D208" s="1" t="s">
        <v>323</v>
      </c>
      <c r="E208" s="1" t="s">
        <v>756</v>
      </c>
      <c r="F208" s="1">
        <v>0</v>
      </c>
      <c r="G208" s="1">
        <v>6039</v>
      </c>
      <c r="H208" s="1">
        <v>0</v>
      </c>
      <c r="I208" s="1">
        <v>0</v>
      </c>
      <c r="J208" s="1">
        <v>17929</v>
      </c>
      <c r="K208" s="1">
        <v>23159</v>
      </c>
      <c r="L208" s="1">
        <v>2527</v>
      </c>
      <c r="M208" s="1">
        <v>4127</v>
      </c>
    </row>
    <row r="209" spans="1:13">
      <c r="A209" s="1">
        <v>208</v>
      </c>
      <c r="B209" s="1" t="s">
        <v>89</v>
      </c>
      <c r="C209" s="1" t="s">
        <v>740</v>
      </c>
      <c r="D209" s="1" t="s">
        <v>324</v>
      </c>
      <c r="E209" s="1" t="s">
        <v>757</v>
      </c>
      <c r="F209" s="1">
        <v>0</v>
      </c>
      <c r="G209" s="1">
        <v>2973</v>
      </c>
      <c r="H209" s="1">
        <v>0</v>
      </c>
      <c r="I209" s="1">
        <v>0</v>
      </c>
      <c r="J209" s="1">
        <v>3987</v>
      </c>
      <c r="K209" s="1">
        <v>13410</v>
      </c>
      <c r="L209" s="1">
        <v>149</v>
      </c>
      <c r="M209" s="1">
        <v>1674</v>
      </c>
    </row>
    <row r="210" spans="1:13">
      <c r="A210" s="1">
        <v>209</v>
      </c>
      <c r="B210" s="1" t="s">
        <v>89</v>
      </c>
      <c r="C210" s="1" t="s">
        <v>740</v>
      </c>
      <c r="D210" s="1" t="s">
        <v>325</v>
      </c>
      <c r="E210" s="1" t="s">
        <v>758</v>
      </c>
      <c r="F210" s="1">
        <v>0</v>
      </c>
      <c r="G210" s="1">
        <v>11182</v>
      </c>
      <c r="H210" s="1">
        <v>0</v>
      </c>
      <c r="I210" s="1">
        <v>0</v>
      </c>
      <c r="J210" s="1">
        <v>10975</v>
      </c>
      <c r="K210" s="1">
        <v>29796</v>
      </c>
      <c r="L210" s="1">
        <v>568</v>
      </c>
      <c r="M210" s="1">
        <v>2587</v>
      </c>
    </row>
    <row r="211" spans="1:13">
      <c r="A211" s="1">
        <v>210</v>
      </c>
      <c r="B211" s="1" t="s">
        <v>89</v>
      </c>
      <c r="C211" s="1" t="s">
        <v>740</v>
      </c>
      <c r="D211" s="1" t="s">
        <v>326</v>
      </c>
      <c r="E211" s="1" t="s">
        <v>759</v>
      </c>
      <c r="F211" s="1">
        <v>0</v>
      </c>
      <c r="G211" s="1">
        <v>11940</v>
      </c>
      <c r="H211" s="1">
        <v>0</v>
      </c>
      <c r="I211" s="1">
        <v>0</v>
      </c>
      <c r="J211" s="1">
        <v>195</v>
      </c>
      <c r="K211" s="1">
        <v>1205</v>
      </c>
      <c r="L211" s="1">
        <v>22</v>
      </c>
      <c r="M211" s="1">
        <v>54</v>
      </c>
    </row>
    <row r="212" spans="1:13">
      <c r="A212" s="1">
        <v>211</v>
      </c>
      <c r="B212" s="1" t="s">
        <v>89</v>
      </c>
      <c r="C212" s="1" t="s">
        <v>740</v>
      </c>
      <c r="D212" s="1" t="s">
        <v>327</v>
      </c>
      <c r="E212" s="1" t="s">
        <v>760</v>
      </c>
      <c r="F212" s="1">
        <v>0</v>
      </c>
      <c r="G212" s="1">
        <v>3092</v>
      </c>
      <c r="H212" s="1">
        <v>0</v>
      </c>
      <c r="I212" s="1">
        <v>0</v>
      </c>
      <c r="J212" s="1">
        <v>8462</v>
      </c>
      <c r="K212" s="1">
        <v>15736</v>
      </c>
      <c r="L212" s="1">
        <v>980</v>
      </c>
      <c r="M212" s="1">
        <v>3265</v>
      </c>
    </row>
    <row r="213" spans="1:13">
      <c r="A213" s="1">
        <v>212</v>
      </c>
      <c r="B213" s="1" t="s">
        <v>89</v>
      </c>
      <c r="C213" s="1" t="s">
        <v>740</v>
      </c>
      <c r="D213" s="1" t="s">
        <v>328</v>
      </c>
      <c r="E213" s="1" t="s">
        <v>761</v>
      </c>
      <c r="F213" s="1">
        <v>0</v>
      </c>
      <c r="G213" s="1">
        <v>5622</v>
      </c>
      <c r="H213" s="1">
        <v>0</v>
      </c>
      <c r="I213" s="1">
        <v>0</v>
      </c>
      <c r="J213" s="1">
        <v>7939</v>
      </c>
      <c r="K213" s="1">
        <v>17423</v>
      </c>
      <c r="L213" s="1">
        <v>419</v>
      </c>
      <c r="M213" s="1">
        <v>1907</v>
      </c>
    </row>
    <row r="214" spans="1:13">
      <c r="A214" s="1">
        <v>213</v>
      </c>
      <c r="B214" s="1" t="s">
        <v>89</v>
      </c>
      <c r="C214" s="1" t="s">
        <v>740</v>
      </c>
      <c r="D214" s="1" t="s">
        <v>329</v>
      </c>
      <c r="E214" s="1" t="s">
        <v>762</v>
      </c>
      <c r="F214" s="1">
        <v>0</v>
      </c>
      <c r="G214" s="1">
        <v>8113</v>
      </c>
      <c r="H214" s="1">
        <v>0</v>
      </c>
      <c r="I214" s="1">
        <v>0</v>
      </c>
      <c r="J214" s="1">
        <v>7129</v>
      </c>
      <c r="K214" s="1">
        <v>26279</v>
      </c>
      <c r="L214" s="1">
        <v>457</v>
      </c>
      <c r="M214" s="1">
        <v>2260</v>
      </c>
    </row>
    <row r="215" spans="1:13">
      <c r="A215" s="1">
        <v>214</v>
      </c>
      <c r="B215" s="1" t="s">
        <v>89</v>
      </c>
      <c r="C215" s="1" t="s">
        <v>740</v>
      </c>
      <c r="D215" s="1" t="s">
        <v>330</v>
      </c>
      <c r="E215" s="1" t="s">
        <v>763</v>
      </c>
      <c r="F215" s="1">
        <v>0</v>
      </c>
      <c r="G215" s="1">
        <v>13479</v>
      </c>
      <c r="H215" s="1">
        <v>0</v>
      </c>
      <c r="I215" s="1">
        <v>0</v>
      </c>
      <c r="J215" s="1">
        <v>8149</v>
      </c>
      <c r="K215" s="1">
        <v>23576</v>
      </c>
      <c r="L215" s="1">
        <v>262</v>
      </c>
      <c r="M215" s="1">
        <v>1797</v>
      </c>
    </row>
    <row r="216" spans="1:13">
      <c r="A216" s="1">
        <v>215</v>
      </c>
      <c r="B216" s="1" t="s">
        <v>89</v>
      </c>
      <c r="C216" s="1" t="s">
        <v>740</v>
      </c>
      <c r="D216" s="1" t="s">
        <v>331</v>
      </c>
      <c r="E216" s="1" t="s">
        <v>764</v>
      </c>
      <c r="F216" s="1">
        <v>0</v>
      </c>
      <c r="G216" s="1">
        <v>4217</v>
      </c>
      <c r="H216" s="1">
        <v>0</v>
      </c>
      <c r="I216" s="1">
        <v>0</v>
      </c>
      <c r="J216" s="1">
        <v>11805</v>
      </c>
      <c r="K216" s="1">
        <v>7942</v>
      </c>
      <c r="L216" s="1">
        <v>724</v>
      </c>
      <c r="M216" s="1">
        <v>3300</v>
      </c>
    </row>
    <row r="217" spans="1:13">
      <c r="A217" s="1">
        <v>216</v>
      </c>
      <c r="B217" s="1" t="s">
        <v>89</v>
      </c>
      <c r="C217" s="1" t="s">
        <v>740</v>
      </c>
      <c r="D217" s="1" t="s">
        <v>332</v>
      </c>
      <c r="E217" s="1" t="s">
        <v>765</v>
      </c>
      <c r="F217" s="1">
        <v>0</v>
      </c>
      <c r="G217" s="1">
        <v>10876</v>
      </c>
      <c r="H217" s="1">
        <v>0</v>
      </c>
      <c r="I217" s="1">
        <v>0</v>
      </c>
      <c r="J217" s="1">
        <v>12110</v>
      </c>
      <c r="K217" s="1">
        <v>22509</v>
      </c>
      <c r="L217" s="1">
        <v>1679</v>
      </c>
      <c r="M217" s="1">
        <v>2655</v>
      </c>
    </row>
    <row r="218" spans="1:13">
      <c r="A218" s="1">
        <v>217</v>
      </c>
      <c r="B218" s="1" t="s">
        <v>89</v>
      </c>
      <c r="C218" s="1" t="s">
        <v>740</v>
      </c>
      <c r="D218" s="1" t="s">
        <v>333</v>
      </c>
      <c r="E218" s="1" t="s">
        <v>766</v>
      </c>
      <c r="F218" s="1">
        <v>0</v>
      </c>
      <c r="G218" s="1">
        <v>664</v>
      </c>
      <c r="H218" s="1">
        <v>0</v>
      </c>
      <c r="I218" s="1">
        <v>0</v>
      </c>
      <c r="J218" s="1">
        <v>2064</v>
      </c>
      <c r="K218" s="1">
        <v>1906</v>
      </c>
      <c r="L218" s="1">
        <v>128</v>
      </c>
      <c r="M218" s="1">
        <v>740</v>
      </c>
    </row>
    <row r="219" spans="1:13">
      <c r="A219" s="1">
        <v>218</v>
      </c>
      <c r="B219" s="1" t="s">
        <v>89</v>
      </c>
      <c r="C219" s="1" t="s">
        <v>740</v>
      </c>
      <c r="D219" s="1" t="s">
        <v>477</v>
      </c>
      <c r="E219" s="1" t="s">
        <v>952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</row>
    <row r="220" spans="1:13">
      <c r="A220" s="1">
        <v>219</v>
      </c>
      <c r="B220" s="1" t="s">
        <v>89</v>
      </c>
      <c r="C220" s="1" t="s">
        <v>740</v>
      </c>
      <c r="D220" s="1" t="s">
        <v>478</v>
      </c>
      <c r="E220" s="1" t="s">
        <v>953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</row>
    <row r="221" spans="1:13">
      <c r="A221" s="1">
        <v>220</v>
      </c>
      <c r="B221" s="1" t="s">
        <v>89</v>
      </c>
      <c r="C221" s="1" t="s">
        <v>740</v>
      </c>
      <c r="D221" s="1" t="s">
        <v>510</v>
      </c>
      <c r="E221" s="1" t="s">
        <v>984</v>
      </c>
      <c r="F221" s="1">
        <v>0</v>
      </c>
      <c r="G221" s="1">
        <v>242</v>
      </c>
      <c r="H221" s="1">
        <v>0</v>
      </c>
      <c r="I221" s="1">
        <v>0</v>
      </c>
      <c r="J221" s="1">
        <v>2</v>
      </c>
      <c r="K221" s="1">
        <v>29</v>
      </c>
      <c r="L221" s="1">
        <v>0</v>
      </c>
      <c r="M221" s="1">
        <v>1</v>
      </c>
    </row>
    <row r="222" spans="1:13">
      <c r="A222" s="1">
        <v>221</v>
      </c>
      <c r="B222" s="1" t="s">
        <v>90</v>
      </c>
      <c r="C222" s="1" t="s">
        <v>767</v>
      </c>
      <c r="D222" s="1" t="s">
        <v>334</v>
      </c>
      <c r="E222" s="1" t="s">
        <v>768</v>
      </c>
      <c r="F222" s="1">
        <v>0</v>
      </c>
      <c r="G222" s="1">
        <v>370</v>
      </c>
      <c r="H222" s="1">
        <v>0</v>
      </c>
      <c r="I222" s="1">
        <v>0</v>
      </c>
      <c r="J222" s="1">
        <v>454</v>
      </c>
      <c r="K222" s="1">
        <v>2072</v>
      </c>
      <c r="L222" s="1">
        <v>45</v>
      </c>
      <c r="M222" s="1">
        <v>123</v>
      </c>
    </row>
    <row r="223" spans="1:13">
      <c r="A223" s="1">
        <v>222</v>
      </c>
      <c r="B223" s="1" t="s">
        <v>90</v>
      </c>
      <c r="C223" s="1" t="s">
        <v>767</v>
      </c>
      <c r="D223" s="1" t="s">
        <v>335</v>
      </c>
      <c r="E223" s="1" t="s">
        <v>769</v>
      </c>
      <c r="F223" s="1">
        <v>0</v>
      </c>
      <c r="G223" s="1">
        <v>230</v>
      </c>
      <c r="H223" s="1">
        <v>0</v>
      </c>
      <c r="I223" s="1">
        <v>0</v>
      </c>
      <c r="J223" s="1">
        <v>224</v>
      </c>
      <c r="K223" s="1">
        <v>981</v>
      </c>
      <c r="L223" s="1">
        <v>8</v>
      </c>
      <c r="M223" s="1">
        <v>61</v>
      </c>
    </row>
    <row r="224" spans="1:13">
      <c r="A224" s="1">
        <v>223</v>
      </c>
      <c r="B224" s="1" t="s">
        <v>90</v>
      </c>
      <c r="C224" s="1" t="s">
        <v>767</v>
      </c>
      <c r="D224" s="1" t="s">
        <v>479</v>
      </c>
      <c r="E224" s="1" t="s">
        <v>954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1</v>
      </c>
      <c r="L224" s="1">
        <v>0</v>
      </c>
      <c r="M224" s="1">
        <v>0</v>
      </c>
    </row>
    <row r="225" spans="1:13">
      <c r="A225" s="1">
        <v>224</v>
      </c>
      <c r="B225" s="1" t="s">
        <v>91</v>
      </c>
      <c r="C225" s="1" t="s">
        <v>770</v>
      </c>
      <c r="D225" s="1" t="s">
        <v>336</v>
      </c>
      <c r="E225" s="1" t="s">
        <v>771</v>
      </c>
      <c r="F225" s="1">
        <v>1</v>
      </c>
      <c r="G225" s="1">
        <v>21063</v>
      </c>
      <c r="H225" s="1">
        <v>0</v>
      </c>
      <c r="I225" s="1">
        <v>0</v>
      </c>
      <c r="J225" s="1">
        <v>24568</v>
      </c>
      <c r="K225" s="1">
        <v>49572</v>
      </c>
      <c r="L225" s="1">
        <v>2312</v>
      </c>
      <c r="M225" s="1">
        <v>6037</v>
      </c>
    </row>
    <row r="226" spans="1:13">
      <c r="A226" s="1">
        <v>225</v>
      </c>
      <c r="B226" s="1" t="s">
        <v>91</v>
      </c>
      <c r="C226" s="1" t="s">
        <v>770</v>
      </c>
      <c r="D226" s="1" t="s">
        <v>337</v>
      </c>
      <c r="E226" s="1" t="s">
        <v>772</v>
      </c>
      <c r="F226" s="1">
        <v>1</v>
      </c>
      <c r="G226" s="1">
        <v>4695</v>
      </c>
      <c r="H226" s="1">
        <v>0</v>
      </c>
      <c r="I226" s="1">
        <v>0</v>
      </c>
      <c r="J226" s="1">
        <v>1699</v>
      </c>
      <c r="K226" s="1">
        <v>8572</v>
      </c>
      <c r="L226" s="1">
        <v>65</v>
      </c>
      <c r="M226" s="1">
        <v>317</v>
      </c>
    </row>
    <row r="227" spans="1:13">
      <c r="A227" s="1">
        <v>226</v>
      </c>
      <c r="B227" s="1" t="s">
        <v>92</v>
      </c>
      <c r="C227" s="1" t="s">
        <v>773</v>
      </c>
      <c r="D227" s="1" t="s">
        <v>338</v>
      </c>
      <c r="E227" s="1" t="s">
        <v>774</v>
      </c>
      <c r="F227" s="1">
        <v>0</v>
      </c>
      <c r="G227" s="1">
        <v>4723</v>
      </c>
      <c r="H227" s="1">
        <v>0</v>
      </c>
      <c r="I227" s="1">
        <v>0</v>
      </c>
      <c r="J227" s="1">
        <v>9308</v>
      </c>
      <c r="K227" s="1">
        <v>28287</v>
      </c>
      <c r="L227" s="1">
        <v>969</v>
      </c>
      <c r="M227" s="1">
        <v>2934</v>
      </c>
    </row>
    <row r="228" spans="1:13">
      <c r="A228" s="1">
        <v>227</v>
      </c>
      <c r="B228" s="1" t="s">
        <v>92</v>
      </c>
      <c r="C228" s="1" t="s">
        <v>773</v>
      </c>
      <c r="D228" s="1" t="s">
        <v>339</v>
      </c>
      <c r="E228" s="1" t="s">
        <v>775</v>
      </c>
      <c r="F228" s="1">
        <v>0</v>
      </c>
      <c r="G228" s="1">
        <v>2088</v>
      </c>
      <c r="H228" s="1">
        <v>0</v>
      </c>
      <c r="I228" s="1">
        <v>0</v>
      </c>
      <c r="J228" s="1">
        <v>6626</v>
      </c>
      <c r="K228" s="1">
        <v>7668</v>
      </c>
      <c r="L228" s="1">
        <v>1018</v>
      </c>
      <c r="M228" s="1">
        <v>1783</v>
      </c>
    </row>
    <row r="229" spans="1:13">
      <c r="A229" s="1">
        <v>228</v>
      </c>
      <c r="B229" s="1" t="s">
        <v>93</v>
      </c>
      <c r="C229" s="1" t="s">
        <v>776</v>
      </c>
      <c r="D229" s="1" t="s">
        <v>340</v>
      </c>
      <c r="E229" s="1" t="s">
        <v>777</v>
      </c>
      <c r="F229" s="1">
        <v>0</v>
      </c>
      <c r="G229" s="1">
        <v>25638</v>
      </c>
      <c r="H229" s="1">
        <v>0</v>
      </c>
      <c r="I229" s="1">
        <v>0</v>
      </c>
      <c r="J229" s="1">
        <v>34845</v>
      </c>
      <c r="K229" s="1">
        <v>64976</v>
      </c>
      <c r="L229" s="1">
        <v>3719</v>
      </c>
      <c r="M229" s="1">
        <v>8866</v>
      </c>
    </row>
    <row r="230" spans="1:13">
      <c r="A230" s="1">
        <v>229</v>
      </c>
      <c r="B230" s="1" t="s">
        <v>93</v>
      </c>
      <c r="C230" s="1" t="s">
        <v>776</v>
      </c>
      <c r="D230" s="1" t="s">
        <v>341</v>
      </c>
      <c r="E230" s="1" t="s">
        <v>778</v>
      </c>
      <c r="F230" s="1">
        <v>0</v>
      </c>
      <c r="G230" s="1">
        <v>1270</v>
      </c>
      <c r="H230" s="1">
        <v>0</v>
      </c>
      <c r="I230" s="1">
        <v>0</v>
      </c>
      <c r="J230" s="1">
        <v>9244</v>
      </c>
      <c r="K230" s="1">
        <v>9836</v>
      </c>
      <c r="L230" s="1">
        <v>3563</v>
      </c>
      <c r="M230" s="1">
        <v>1806</v>
      </c>
    </row>
    <row r="231" spans="1:13">
      <c r="A231" s="1">
        <v>230</v>
      </c>
      <c r="B231" s="1" t="s">
        <v>93</v>
      </c>
      <c r="C231" s="1" t="s">
        <v>776</v>
      </c>
      <c r="D231" s="1" t="s">
        <v>342</v>
      </c>
      <c r="E231" s="1" t="s">
        <v>779</v>
      </c>
      <c r="F231" s="1">
        <v>0</v>
      </c>
      <c r="G231" s="1">
        <v>2981</v>
      </c>
      <c r="H231" s="1">
        <v>0</v>
      </c>
      <c r="I231" s="1">
        <v>0</v>
      </c>
      <c r="J231" s="1">
        <v>14122</v>
      </c>
      <c r="K231" s="1">
        <v>7410</v>
      </c>
      <c r="L231" s="1">
        <v>1725</v>
      </c>
      <c r="M231" s="1">
        <v>3274</v>
      </c>
    </row>
    <row r="232" spans="1:13">
      <c r="A232" s="1">
        <v>231</v>
      </c>
      <c r="B232" s="1" t="s">
        <v>93</v>
      </c>
      <c r="C232" s="1" t="s">
        <v>776</v>
      </c>
      <c r="D232" s="1" t="s">
        <v>480</v>
      </c>
      <c r="E232" s="1" t="s">
        <v>955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0</v>
      </c>
    </row>
    <row r="233" spans="1:13">
      <c r="A233" s="1">
        <v>232</v>
      </c>
      <c r="B233" s="1" t="s">
        <v>94</v>
      </c>
      <c r="C233" s="1" t="s">
        <v>780</v>
      </c>
      <c r="D233" s="1" t="s">
        <v>343</v>
      </c>
      <c r="E233" s="1" t="s">
        <v>781</v>
      </c>
      <c r="F233" s="1">
        <v>0</v>
      </c>
      <c r="G233" s="1">
        <v>573</v>
      </c>
      <c r="H233" s="1">
        <v>0</v>
      </c>
      <c r="I233" s="1">
        <v>0</v>
      </c>
      <c r="J233" s="1">
        <v>756</v>
      </c>
      <c r="K233" s="1">
        <v>1928</v>
      </c>
      <c r="L233" s="1">
        <v>55</v>
      </c>
      <c r="M233" s="1">
        <v>223</v>
      </c>
    </row>
    <row r="234" spans="1:13">
      <c r="A234" s="1">
        <v>233</v>
      </c>
      <c r="B234" s="1" t="s">
        <v>94</v>
      </c>
      <c r="C234" s="1" t="s">
        <v>780</v>
      </c>
      <c r="D234" s="1" t="s">
        <v>344</v>
      </c>
      <c r="E234" s="1" t="s">
        <v>782</v>
      </c>
      <c r="F234" s="1">
        <v>0</v>
      </c>
      <c r="G234" s="1">
        <v>67</v>
      </c>
      <c r="H234" s="1">
        <v>0</v>
      </c>
      <c r="I234" s="1">
        <v>0</v>
      </c>
      <c r="J234" s="1">
        <v>85</v>
      </c>
      <c r="K234" s="1">
        <v>299</v>
      </c>
      <c r="L234" s="1">
        <v>0</v>
      </c>
      <c r="M234" s="1">
        <v>16</v>
      </c>
    </row>
    <row r="235" spans="1:13">
      <c r="A235" s="1">
        <v>234</v>
      </c>
      <c r="B235" s="1" t="s">
        <v>95</v>
      </c>
      <c r="C235" s="1" t="s">
        <v>783</v>
      </c>
      <c r="D235" s="1" t="s">
        <v>345</v>
      </c>
      <c r="E235" s="1" t="s">
        <v>784</v>
      </c>
      <c r="F235" s="1">
        <v>1</v>
      </c>
      <c r="G235" s="1">
        <v>2902</v>
      </c>
      <c r="H235" s="1">
        <v>0</v>
      </c>
      <c r="I235" s="1">
        <v>0</v>
      </c>
      <c r="J235" s="1">
        <v>6614</v>
      </c>
      <c r="K235" s="1">
        <v>12439</v>
      </c>
      <c r="L235" s="1">
        <v>885</v>
      </c>
      <c r="M235" s="1">
        <v>1535</v>
      </c>
    </row>
    <row r="236" spans="1:13">
      <c r="A236" s="1">
        <v>235</v>
      </c>
      <c r="B236" s="1" t="s">
        <v>96</v>
      </c>
      <c r="C236" s="1" t="s">
        <v>785</v>
      </c>
      <c r="D236" s="1" t="s">
        <v>346</v>
      </c>
      <c r="E236" s="1" t="s">
        <v>786</v>
      </c>
      <c r="F236" s="1">
        <v>0</v>
      </c>
      <c r="G236" s="1">
        <v>47369</v>
      </c>
      <c r="H236" s="1">
        <v>0</v>
      </c>
      <c r="I236" s="1">
        <v>0</v>
      </c>
      <c r="J236" s="1">
        <v>18517</v>
      </c>
      <c r="K236" s="1">
        <v>50928</v>
      </c>
      <c r="L236" s="1">
        <v>1323</v>
      </c>
      <c r="M236" s="1">
        <v>4597</v>
      </c>
    </row>
    <row r="237" spans="1:13">
      <c r="A237" s="1">
        <v>236</v>
      </c>
      <c r="B237" s="1" t="s">
        <v>97</v>
      </c>
      <c r="C237" s="1" t="s">
        <v>787</v>
      </c>
      <c r="D237" s="1" t="s">
        <v>347</v>
      </c>
      <c r="E237" s="1" t="s">
        <v>788</v>
      </c>
      <c r="F237" s="1">
        <v>0</v>
      </c>
      <c r="G237" s="1">
        <v>4002</v>
      </c>
      <c r="H237" s="1">
        <v>0</v>
      </c>
      <c r="I237" s="1">
        <v>0</v>
      </c>
      <c r="J237" s="1">
        <v>9265</v>
      </c>
      <c r="K237" s="1">
        <v>11346</v>
      </c>
      <c r="L237" s="1">
        <v>712</v>
      </c>
      <c r="M237" s="1">
        <v>2571</v>
      </c>
    </row>
    <row r="238" spans="1:13">
      <c r="A238" s="1">
        <v>237</v>
      </c>
      <c r="B238" s="1" t="s">
        <v>97</v>
      </c>
      <c r="C238" s="1" t="s">
        <v>787</v>
      </c>
      <c r="D238" s="1" t="s">
        <v>348</v>
      </c>
      <c r="E238" s="1" t="s">
        <v>789</v>
      </c>
      <c r="F238" s="1">
        <v>0</v>
      </c>
      <c r="G238" s="1">
        <v>1062</v>
      </c>
      <c r="H238" s="1">
        <v>0</v>
      </c>
      <c r="I238" s="1">
        <v>0</v>
      </c>
      <c r="J238" s="1">
        <v>2285</v>
      </c>
      <c r="K238" s="1">
        <v>1390</v>
      </c>
      <c r="L238" s="1">
        <v>184</v>
      </c>
      <c r="M238" s="1">
        <v>620</v>
      </c>
    </row>
    <row r="239" spans="1:13">
      <c r="A239" s="1">
        <v>238</v>
      </c>
      <c r="B239" s="1" t="s">
        <v>98</v>
      </c>
      <c r="C239" s="1" t="s">
        <v>790</v>
      </c>
      <c r="D239" s="1" t="s">
        <v>349</v>
      </c>
      <c r="E239" s="1" t="s">
        <v>791</v>
      </c>
      <c r="F239" s="1">
        <v>0</v>
      </c>
      <c r="G239" s="1">
        <v>10844</v>
      </c>
      <c r="H239" s="1">
        <v>0</v>
      </c>
      <c r="I239" s="1">
        <v>0</v>
      </c>
      <c r="J239" s="1">
        <v>14736</v>
      </c>
      <c r="K239" s="1">
        <v>37356</v>
      </c>
      <c r="L239" s="1">
        <v>1139</v>
      </c>
      <c r="M239" s="1">
        <v>3864</v>
      </c>
    </row>
    <row r="240" spans="1:13">
      <c r="A240" s="1">
        <v>239</v>
      </c>
      <c r="B240" s="1" t="s">
        <v>99</v>
      </c>
      <c r="C240" s="1" t="s">
        <v>792</v>
      </c>
      <c r="D240" s="1" t="s">
        <v>350</v>
      </c>
      <c r="E240" s="1" t="s">
        <v>793</v>
      </c>
      <c r="F240" s="1">
        <v>2</v>
      </c>
      <c r="G240" s="1">
        <v>599</v>
      </c>
      <c r="H240" s="1">
        <v>0</v>
      </c>
      <c r="I240" s="1">
        <v>0</v>
      </c>
      <c r="J240" s="1">
        <v>836</v>
      </c>
      <c r="K240" s="1">
        <v>2892</v>
      </c>
      <c r="L240" s="1">
        <v>91</v>
      </c>
      <c r="M240" s="1">
        <v>222</v>
      </c>
    </row>
    <row r="241" spans="1:13">
      <c r="A241" s="1">
        <v>240</v>
      </c>
      <c r="B241" s="1" t="s">
        <v>100</v>
      </c>
      <c r="C241" s="1" t="s">
        <v>794</v>
      </c>
      <c r="D241" s="1" t="s">
        <v>351</v>
      </c>
      <c r="E241" s="1" t="s">
        <v>795</v>
      </c>
      <c r="F241" s="1">
        <v>0</v>
      </c>
      <c r="G241" s="1">
        <v>17037</v>
      </c>
      <c r="H241" s="1">
        <v>0</v>
      </c>
      <c r="I241" s="1">
        <v>0</v>
      </c>
      <c r="J241" s="1">
        <v>7447</v>
      </c>
      <c r="K241" s="1">
        <v>25278</v>
      </c>
      <c r="L241" s="1">
        <v>285</v>
      </c>
      <c r="M241" s="1">
        <v>1575</v>
      </c>
    </row>
    <row r="242" spans="1:13">
      <c r="A242" s="1">
        <v>241</v>
      </c>
      <c r="B242" s="1" t="s">
        <v>101</v>
      </c>
      <c r="C242" s="1" t="s">
        <v>796</v>
      </c>
      <c r="D242" s="1" t="s">
        <v>352</v>
      </c>
      <c r="E242" s="1" t="s">
        <v>796</v>
      </c>
      <c r="F242" s="1">
        <v>0</v>
      </c>
      <c r="G242" s="1">
        <v>8056</v>
      </c>
      <c r="H242" s="1">
        <v>0</v>
      </c>
      <c r="I242" s="1">
        <v>0</v>
      </c>
      <c r="J242" s="1">
        <v>11237</v>
      </c>
      <c r="K242" s="1">
        <v>19224</v>
      </c>
      <c r="L242" s="1">
        <v>589</v>
      </c>
      <c r="M242" s="1">
        <v>2448</v>
      </c>
    </row>
    <row r="243" spans="1:13">
      <c r="A243" s="1">
        <v>242</v>
      </c>
      <c r="B243" s="1" t="s">
        <v>493</v>
      </c>
      <c r="C243" s="1" t="s">
        <v>985</v>
      </c>
      <c r="D243" s="1" t="s">
        <v>511</v>
      </c>
      <c r="E243" s="1" t="s">
        <v>986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1</v>
      </c>
      <c r="L243" s="1">
        <v>0</v>
      </c>
      <c r="M243" s="1">
        <v>0</v>
      </c>
    </row>
    <row r="244" spans="1:13">
      <c r="A244" s="1">
        <v>243</v>
      </c>
      <c r="B244" s="1" t="s">
        <v>102</v>
      </c>
      <c r="C244" s="1" t="s">
        <v>797</v>
      </c>
      <c r="D244" s="1" t="s">
        <v>353</v>
      </c>
      <c r="E244" s="1" t="s">
        <v>797</v>
      </c>
      <c r="F244" s="1">
        <v>0</v>
      </c>
      <c r="G244" s="1">
        <v>2131</v>
      </c>
      <c r="H244" s="1">
        <v>0</v>
      </c>
      <c r="I244" s="1">
        <v>0</v>
      </c>
      <c r="J244" s="1">
        <v>646</v>
      </c>
      <c r="K244" s="1">
        <v>1447</v>
      </c>
      <c r="L244" s="1">
        <v>49</v>
      </c>
      <c r="M244" s="1">
        <v>173</v>
      </c>
    </row>
    <row r="245" spans="1:13">
      <c r="A245" s="1">
        <v>244</v>
      </c>
      <c r="B245" s="1" t="s">
        <v>103</v>
      </c>
      <c r="C245" s="1" t="s">
        <v>798</v>
      </c>
      <c r="D245" s="1" t="s">
        <v>354</v>
      </c>
      <c r="E245" s="1" t="s">
        <v>799</v>
      </c>
      <c r="F245" s="1">
        <v>0</v>
      </c>
      <c r="G245" s="1">
        <v>337</v>
      </c>
      <c r="H245" s="1">
        <v>0</v>
      </c>
      <c r="I245" s="1">
        <v>0</v>
      </c>
      <c r="J245" s="1">
        <v>5839</v>
      </c>
      <c r="K245" s="1">
        <v>3833</v>
      </c>
      <c r="L245" s="1">
        <v>2129</v>
      </c>
      <c r="M245" s="1">
        <v>1090</v>
      </c>
    </row>
    <row r="246" spans="1:13">
      <c r="A246" s="1">
        <v>245</v>
      </c>
      <c r="B246" s="1" t="s">
        <v>103</v>
      </c>
      <c r="C246" s="1" t="s">
        <v>798</v>
      </c>
      <c r="D246" s="1" t="s">
        <v>355</v>
      </c>
      <c r="E246" s="1" t="s">
        <v>800</v>
      </c>
      <c r="F246" s="1">
        <v>0</v>
      </c>
      <c r="G246" s="1">
        <v>299</v>
      </c>
      <c r="H246" s="1">
        <v>0</v>
      </c>
      <c r="I246" s="1">
        <v>0</v>
      </c>
      <c r="J246" s="1">
        <v>742</v>
      </c>
      <c r="K246" s="1">
        <v>3614</v>
      </c>
      <c r="L246" s="1">
        <v>118</v>
      </c>
      <c r="M246" s="1">
        <v>277</v>
      </c>
    </row>
    <row r="247" spans="1:13">
      <c r="A247" s="1">
        <v>246</v>
      </c>
      <c r="B247" s="1" t="s">
        <v>103</v>
      </c>
      <c r="C247" s="1" t="s">
        <v>798</v>
      </c>
      <c r="D247" s="1" t="s">
        <v>356</v>
      </c>
      <c r="E247" s="1" t="s">
        <v>801</v>
      </c>
      <c r="F247" s="1">
        <v>0</v>
      </c>
      <c r="G247" s="1">
        <v>76</v>
      </c>
      <c r="H247" s="1">
        <v>0</v>
      </c>
      <c r="I247" s="1">
        <v>0</v>
      </c>
      <c r="J247" s="1">
        <v>206</v>
      </c>
      <c r="K247" s="1">
        <v>743</v>
      </c>
      <c r="L247" s="1">
        <v>40</v>
      </c>
      <c r="M247" s="1">
        <v>44</v>
      </c>
    </row>
    <row r="248" spans="1:13">
      <c r="A248" s="1">
        <v>247</v>
      </c>
      <c r="B248" s="1" t="s">
        <v>103</v>
      </c>
      <c r="C248" s="1" t="s">
        <v>798</v>
      </c>
      <c r="D248" s="1" t="s">
        <v>357</v>
      </c>
      <c r="E248" s="1" t="s">
        <v>802</v>
      </c>
      <c r="F248" s="1">
        <v>0</v>
      </c>
      <c r="G248" s="1">
        <v>77</v>
      </c>
      <c r="H248" s="1">
        <v>0</v>
      </c>
      <c r="I248" s="1">
        <v>0</v>
      </c>
      <c r="J248" s="1">
        <v>81</v>
      </c>
      <c r="K248" s="1">
        <v>573</v>
      </c>
      <c r="L248" s="1">
        <v>0</v>
      </c>
      <c r="M248" s="1">
        <v>37</v>
      </c>
    </row>
    <row r="249" spans="1:13">
      <c r="A249" s="1">
        <v>248</v>
      </c>
      <c r="B249" s="1" t="s">
        <v>103</v>
      </c>
      <c r="C249" s="1" t="s">
        <v>798</v>
      </c>
      <c r="D249" s="1" t="s">
        <v>358</v>
      </c>
      <c r="E249" s="1" t="s">
        <v>803</v>
      </c>
      <c r="F249" s="1">
        <v>0</v>
      </c>
      <c r="G249" s="1">
        <v>9</v>
      </c>
      <c r="H249" s="1">
        <v>0</v>
      </c>
      <c r="I249" s="1">
        <v>0</v>
      </c>
      <c r="J249" s="1">
        <v>22</v>
      </c>
      <c r="K249" s="1">
        <v>200</v>
      </c>
      <c r="L249" s="1">
        <v>1</v>
      </c>
      <c r="M249" s="1">
        <v>8</v>
      </c>
    </row>
    <row r="250" spans="1:13">
      <c r="A250" s="1">
        <v>249</v>
      </c>
      <c r="B250" s="1" t="s">
        <v>103</v>
      </c>
      <c r="C250" s="1" t="s">
        <v>798</v>
      </c>
      <c r="D250" s="1" t="s">
        <v>359</v>
      </c>
      <c r="E250" s="1" t="s">
        <v>804</v>
      </c>
      <c r="F250" s="1">
        <v>0</v>
      </c>
      <c r="G250" s="1">
        <v>498</v>
      </c>
      <c r="H250" s="1">
        <v>0</v>
      </c>
      <c r="I250" s="1">
        <v>0</v>
      </c>
      <c r="J250" s="1">
        <v>77</v>
      </c>
      <c r="K250" s="1">
        <v>1166</v>
      </c>
      <c r="L250" s="1">
        <v>5</v>
      </c>
      <c r="M250" s="1">
        <v>12</v>
      </c>
    </row>
    <row r="251" spans="1:13">
      <c r="A251" s="1">
        <v>250</v>
      </c>
      <c r="B251" s="1" t="s">
        <v>103</v>
      </c>
      <c r="C251" s="1" t="s">
        <v>798</v>
      </c>
      <c r="D251" s="1" t="s">
        <v>360</v>
      </c>
      <c r="E251" s="1" t="s">
        <v>805</v>
      </c>
      <c r="F251" s="1">
        <v>0</v>
      </c>
      <c r="G251" s="1">
        <v>308</v>
      </c>
      <c r="H251" s="1">
        <v>0</v>
      </c>
      <c r="I251" s="1">
        <v>0</v>
      </c>
      <c r="J251" s="1">
        <v>335</v>
      </c>
      <c r="K251" s="1">
        <v>1264</v>
      </c>
      <c r="L251" s="1">
        <v>4</v>
      </c>
      <c r="M251" s="1">
        <v>78</v>
      </c>
    </row>
    <row r="252" spans="1:13">
      <c r="A252" s="1">
        <v>251</v>
      </c>
      <c r="B252" s="1" t="s">
        <v>103</v>
      </c>
      <c r="C252" s="1" t="s">
        <v>798</v>
      </c>
      <c r="D252" s="1" t="s">
        <v>361</v>
      </c>
      <c r="E252" s="1" t="s">
        <v>806</v>
      </c>
      <c r="F252" s="1">
        <v>0</v>
      </c>
      <c r="G252" s="1">
        <v>152</v>
      </c>
      <c r="H252" s="1">
        <v>0</v>
      </c>
      <c r="I252" s="1">
        <v>0</v>
      </c>
      <c r="J252" s="1">
        <v>245</v>
      </c>
      <c r="K252" s="1">
        <v>1196</v>
      </c>
      <c r="L252" s="1">
        <v>48</v>
      </c>
      <c r="M252" s="1">
        <v>62</v>
      </c>
    </row>
    <row r="253" spans="1:13">
      <c r="A253" s="1">
        <v>252</v>
      </c>
      <c r="B253" s="1" t="s">
        <v>103</v>
      </c>
      <c r="C253" s="1" t="s">
        <v>798</v>
      </c>
      <c r="D253" s="1" t="s">
        <v>362</v>
      </c>
      <c r="E253" s="1" t="s">
        <v>807</v>
      </c>
      <c r="F253" s="1">
        <v>0</v>
      </c>
      <c r="G253" s="1">
        <v>5850</v>
      </c>
      <c r="H253" s="1">
        <v>0</v>
      </c>
      <c r="I253" s="1">
        <v>0</v>
      </c>
      <c r="J253" s="1">
        <v>4</v>
      </c>
      <c r="K253" s="1">
        <v>135</v>
      </c>
      <c r="L253" s="1">
        <v>0</v>
      </c>
      <c r="M253" s="1">
        <v>0</v>
      </c>
    </row>
    <row r="254" spans="1:13">
      <c r="A254" s="1">
        <v>253</v>
      </c>
      <c r="B254" s="1" t="s">
        <v>103</v>
      </c>
      <c r="C254" s="1" t="s">
        <v>798</v>
      </c>
      <c r="D254" s="1" t="s">
        <v>363</v>
      </c>
      <c r="E254" s="1" t="s">
        <v>808</v>
      </c>
      <c r="F254" s="1">
        <v>0</v>
      </c>
      <c r="G254" s="1">
        <v>68</v>
      </c>
      <c r="H254" s="1">
        <v>0</v>
      </c>
      <c r="I254" s="1">
        <v>0</v>
      </c>
      <c r="J254" s="1">
        <v>29</v>
      </c>
      <c r="K254" s="1">
        <v>336</v>
      </c>
      <c r="L254" s="1">
        <v>2</v>
      </c>
      <c r="M254" s="1">
        <v>18</v>
      </c>
    </row>
    <row r="255" spans="1:13">
      <c r="A255" s="1">
        <v>254</v>
      </c>
      <c r="B255" s="1" t="s">
        <v>103</v>
      </c>
      <c r="C255" s="1" t="s">
        <v>798</v>
      </c>
      <c r="D255" s="1" t="s">
        <v>364</v>
      </c>
      <c r="E255" s="1" t="s">
        <v>809</v>
      </c>
      <c r="F255" s="1">
        <v>0</v>
      </c>
      <c r="G255" s="1">
        <v>124</v>
      </c>
      <c r="H255" s="1">
        <v>0</v>
      </c>
      <c r="I255" s="1">
        <v>0</v>
      </c>
      <c r="J255" s="1">
        <v>224</v>
      </c>
      <c r="K255" s="1">
        <v>1130</v>
      </c>
      <c r="L255" s="1">
        <v>17</v>
      </c>
      <c r="M255" s="1">
        <v>57</v>
      </c>
    </row>
    <row r="256" spans="1:13">
      <c r="A256" s="1">
        <v>255</v>
      </c>
      <c r="B256" s="1" t="s">
        <v>103</v>
      </c>
      <c r="C256" s="1" t="s">
        <v>798</v>
      </c>
      <c r="D256" s="1" t="s">
        <v>365</v>
      </c>
      <c r="E256" s="1" t="s">
        <v>810</v>
      </c>
      <c r="F256" s="1">
        <v>0</v>
      </c>
      <c r="G256" s="1">
        <v>301</v>
      </c>
      <c r="H256" s="1">
        <v>0</v>
      </c>
      <c r="I256" s="1">
        <v>0</v>
      </c>
      <c r="J256" s="1">
        <v>1423</v>
      </c>
      <c r="K256" s="1">
        <v>2734</v>
      </c>
      <c r="L256" s="1">
        <v>82</v>
      </c>
      <c r="M256" s="1">
        <v>463</v>
      </c>
    </row>
    <row r="257" spans="1:13">
      <c r="A257" s="1">
        <v>256</v>
      </c>
      <c r="B257" s="1" t="s">
        <v>103</v>
      </c>
      <c r="C257" s="1" t="s">
        <v>798</v>
      </c>
      <c r="D257" s="1" t="s">
        <v>366</v>
      </c>
      <c r="E257" s="1" t="s">
        <v>811</v>
      </c>
      <c r="F257" s="1">
        <v>0</v>
      </c>
      <c r="G257" s="1">
        <v>113</v>
      </c>
      <c r="H257" s="1">
        <v>0</v>
      </c>
      <c r="I257" s="1">
        <v>0</v>
      </c>
      <c r="J257" s="1">
        <v>54</v>
      </c>
      <c r="K257" s="1">
        <v>502</v>
      </c>
      <c r="L257" s="1">
        <v>5</v>
      </c>
      <c r="M257" s="1">
        <v>11</v>
      </c>
    </row>
    <row r="258" spans="1:13">
      <c r="A258" s="1">
        <v>257</v>
      </c>
      <c r="B258" s="1" t="s">
        <v>103</v>
      </c>
      <c r="C258" s="1" t="s">
        <v>798</v>
      </c>
      <c r="D258" s="1" t="s">
        <v>367</v>
      </c>
      <c r="E258" s="1" t="s">
        <v>812</v>
      </c>
      <c r="F258" s="1">
        <v>0</v>
      </c>
      <c r="G258" s="1">
        <v>8</v>
      </c>
      <c r="H258" s="1">
        <v>0</v>
      </c>
      <c r="I258" s="1">
        <v>0</v>
      </c>
      <c r="J258" s="1">
        <v>40</v>
      </c>
      <c r="K258" s="1">
        <v>146</v>
      </c>
      <c r="L258" s="1">
        <v>5</v>
      </c>
      <c r="M258" s="1">
        <v>12</v>
      </c>
    </row>
    <row r="259" spans="1:13">
      <c r="A259" s="1">
        <v>258</v>
      </c>
      <c r="B259" s="1" t="s">
        <v>103</v>
      </c>
      <c r="C259" s="1" t="s">
        <v>798</v>
      </c>
      <c r="D259" s="1" t="s">
        <v>368</v>
      </c>
      <c r="E259" s="1" t="s">
        <v>813</v>
      </c>
      <c r="F259" s="1">
        <v>0</v>
      </c>
      <c r="G259" s="1">
        <v>557</v>
      </c>
      <c r="H259" s="1">
        <v>0</v>
      </c>
      <c r="I259" s="1">
        <v>0</v>
      </c>
      <c r="J259" s="1">
        <v>535</v>
      </c>
      <c r="K259" s="1">
        <v>2056</v>
      </c>
      <c r="L259" s="1">
        <v>16</v>
      </c>
      <c r="M259" s="1">
        <v>182</v>
      </c>
    </row>
    <row r="260" spans="1:13">
      <c r="A260" s="1">
        <v>259</v>
      </c>
      <c r="B260" s="1" t="s">
        <v>103</v>
      </c>
      <c r="C260" s="1" t="s">
        <v>798</v>
      </c>
      <c r="D260" s="1" t="s">
        <v>369</v>
      </c>
      <c r="E260" s="1" t="s">
        <v>814</v>
      </c>
      <c r="F260" s="1">
        <v>0</v>
      </c>
      <c r="G260" s="1">
        <v>226</v>
      </c>
      <c r="H260" s="1">
        <v>0</v>
      </c>
      <c r="I260" s="1">
        <v>0</v>
      </c>
      <c r="J260" s="1">
        <v>955</v>
      </c>
      <c r="K260" s="1">
        <v>1271</v>
      </c>
      <c r="L260" s="1">
        <v>239</v>
      </c>
      <c r="M260" s="1">
        <v>194</v>
      </c>
    </row>
    <row r="261" spans="1:13">
      <c r="A261" s="1">
        <v>260</v>
      </c>
      <c r="B261" s="1" t="s">
        <v>103</v>
      </c>
      <c r="C261" s="1" t="s">
        <v>798</v>
      </c>
      <c r="D261" s="1" t="s">
        <v>370</v>
      </c>
      <c r="E261" s="1" t="s">
        <v>815</v>
      </c>
      <c r="F261" s="1">
        <v>0</v>
      </c>
      <c r="G261" s="1">
        <v>859</v>
      </c>
      <c r="H261" s="1">
        <v>0</v>
      </c>
      <c r="I261" s="1">
        <v>0</v>
      </c>
      <c r="J261" s="1">
        <v>314</v>
      </c>
      <c r="K261" s="1">
        <v>3655</v>
      </c>
      <c r="L261" s="1">
        <v>15</v>
      </c>
      <c r="M261" s="1">
        <v>88</v>
      </c>
    </row>
    <row r="262" spans="1:13">
      <c r="A262" s="1">
        <v>261</v>
      </c>
      <c r="B262" s="1" t="s">
        <v>103</v>
      </c>
      <c r="C262" s="1" t="s">
        <v>798</v>
      </c>
      <c r="D262" s="1" t="s">
        <v>371</v>
      </c>
      <c r="E262" s="1" t="s">
        <v>816</v>
      </c>
      <c r="F262" s="1">
        <v>0</v>
      </c>
      <c r="G262" s="1">
        <v>402</v>
      </c>
      <c r="H262" s="1">
        <v>0</v>
      </c>
      <c r="I262" s="1">
        <v>0</v>
      </c>
      <c r="J262" s="1">
        <v>187</v>
      </c>
      <c r="K262" s="1">
        <v>1620</v>
      </c>
      <c r="L262" s="1">
        <v>7</v>
      </c>
      <c r="M262" s="1">
        <v>42</v>
      </c>
    </row>
    <row r="263" spans="1:13">
      <c r="A263" s="1">
        <v>262</v>
      </c>
      <c r="B263" s="1" t="s">
        <v>103</v>
      </c>
      <c r="C263" s="1" t="s">
        <v>798</v>
      </c>
      <c r="D263" s="1" t="s">
        <v>372</v>
      </c>
      <c r="E263" s="1" t="s">
        <v>817</v>
      </c>
      <c r="F263" s="1">
        <v>0</v>
      </c>
      <c r="G263" s="1">
        <v>65</v>
      </c>
      <c r="H263" s="1">
        <v>0</v>
      </c>
      <c r="I263" s="1">
        <v>0</v>
      </c>
      <c r="J263" s="1">
        <v>213</v>
      </c>
      <c r="K263" s="1">
        <v>182</v>
      </c>
      <c r="L263" s="1">
        <v>5</v>
      </c>
      <c r="M263" s="1">
        <v>24</v>
      </c>
    </row>
    <row r="264" spans="1:13">
      <c r="A264" s="1">
        <v>263</v>
      </c>
      <c r="B264" s="1" t="s">
        <v>103</v>
      </c>
      <c r="C264" s="1" t="s">
        <v>798</v>
      </c>
      <c r="D264" s="1" t="s">
        <v>481</v>
      </c>
      <c r="E264" s="1" t="s">
        <v>956</v>
      </c>
      <c r="F264" s="1">
        <v>0</v>
      </c>
      <c r="G264" s="1">
        <v>4</v>
      </c>
      <c r="H264" s="1">
        <v>0</v>
      </c>
      <c r="I264" s="1">
        <v>0</v>
      </c>
      <c r="J264" s="1">
        <v>39</v>
      </c>
      <c r="K264" s="1">
        <v>98</v>
      </c>
      <c r="L264" s="1">
        <v>1</v>
      </c>
      <c r="M264" s="1">
        <v>8</v>
      </c>
    </row>
    <row r="265" spans="1:13">
      <c r="A265" s="1">
        <v>264</v>
      </c>
      <c r="B265" s="1" t="s">
        <v>103</v>
      </c>
      <c r="C265" s="1" t="s">
        <v>798</v>
      </c>
      <c r="D265" s="1" t="s">
        <v>482</v>
      </c>
      <c r="E265" s="1" t="s">
        <v>957</v>
      </c>
      <c r="F265" s="1">
        <v>0</v>
      </c>
      <c r="G265" s="1">
        <v>0</v>
      </c>
      <c r="H265" s="1">
        <v>0</v>
      </c>
      <c r="I265" s="1">
        <v>0</v>
      </c>
      <c r="J265" s="1">
        <v>1</v>
      </c>
      <c r="K265" s="1">
        <v>5</v>
      </c>
      <c r="L265" s="1">
        <v>1</v>
      </c>
      <c r="M265" s="1">
        <v>0</v>
      </c>
    </row>
    <row r="266" spans="1:13">
      <c r="A266" s="1">
        <v>265</v>
      </c>
      <c r="B266" s="1" t="s">
        <v>103</v>
      </c>
      <c r="C266" s="1" t="s">
        <v>798</v>
      </c>
      <c r="D266" s="1" t="s">
        <v>483</v>
      </c>
      <c r="E266" s="1" t="s">
        <v>958</v>
      </c>
      <c r="F266" s="1">
        <v>0</v>
      </c>
      <c r="G266" s="1">
        <v>5</v>
      </c>
      <c r="H266" s="1">
        <v>0</v>
      </c>
      <c r="I266" s="1">
        <v>0</v>
      </c>
      <c r="J266" s="1">
        <v>0</v>
      </c>
      <c r="K266" s="1">
        <v>86</v>
      </c>
      <c r="L266" s="1">
        <v>0</v>
      </c>
      <c r="M266" s="1">
        <v>0</v>
      </c>
    </row>
    <row r="267" spans="1:13">
      <c r="A267" s="1">
        <v>266</v>
      </c>
      <c r="B267" s="1" t="s">
        <v>103</v>
      </c>
      <c r="C267" s="1" t="s">
        <v>798</v>
      </c>
      <c r="D267" s="1" t="s">
        <v>484</v>
      </c>
      <c r="E267" s="1" t="s">
        <v>959</v>
      </c>
      <c r="F267" s="1">
        <v>0</v>
      </c>
      <c r="G267" s="1">
        <v>19</v>
      </c>
      <c r="H267" s="1">
        <v>0</v>
      </c>
      <c r="I267" s="1">
        <v>0</v>
      </c>
      <c r="J267" s="1">
        <v>48</v>
      </c>
      <c r="K267" s="1">
        <v>184</v>
      </c>
      <c r="L267" s="1">
        <v>1</v>
      </c>
      <c r="M267" s="1">
        <v>8</v>
      </c>
    </row>
    <row r="268" spans="1:13">
      <c r="A268" s="1">
        <v>267</v>
      </c>
      <c r="B268" s="1" t="s">
        <v>103</v>
      </c>
      <c r="C268" s="1" t="s">
        <v>798</v>
      </c>
      <c r="D268" s="1" t="s">
        <v>485</v>
      </c>
      <c r="E268" s="1" t="s">
        <v>960</v>
      </c>
      <c r="F268" s="1">
        <v>0</v>
      </c>
      <c r="G268" s="1">
        <v>8</v>
      </c>
      <c r="H268" s="1">
        <v>0</v>
      </c>
      <c r="I268" s="1">
        <v>0</v>
      </c>
      <c r="J268" s="1">
        <v>22</v>
      </c>
      <c r="K268" s="1">
        <v>133</v>
      </c>
      <c r="L268" s="1">
        <v>4</v>
      </c>
      <c r="M268" s="1">
        <v>3</v>
      </c>
    </row>
    <row r="269" spans="1:13">
      <c r="A269" s="1">
        <v>268</v>
      </c>
      <c r="B269" s="1" t="s">
        <v>104</v>
      </c>
      <c r="C269" s="1" t="s">
        <v>818</v>
      </c>
      <c r="D269" s="1" t="s">
        <v>373</v>
      </c>
      <c r="E269" s="1" t="s">
        <v>819</v>
      </c>
      <c r="F269" s="1">
        <v>0</v>
      </c>
      <c r="G269" s="1">
        <v>11069</v>
      </c>
      <c r="H269" s="1">
        <v>0</v>
      </c>
      <c r="I269" s="1">
        <v>0</v>
      </c>
      <c r="J269" s="1">
        <v>52719</v>
      </c>
      <c r="K269" s="1">
        <v>42243</v>
      </c>
      <c r="L269" s="1">
        <v>7005</v>
      </c>
      <c r="M269" s="1">
        <v>11424</v>
      </c>
    </row>
    <row r="270" spans="1:13">
      <c r="A270" s="1">
        <v>269</v>
      </c>
      <c r="B270" s="1" t="s">
        <v>104</v>
      </c>
      <c r="C270" s="1" t="s">
        <v>818</v>
      </c>
      <c r="D270" s="1" t="s">
        <v>374</v>
      </c>
      <c r="E270" s="1" t="s">
        <v>820</v>
      </c>
      <c r="F270" s="1">
        <v>0</v>
      </c>
      <c r="G270" s="1">
        <v>3606</v>
      </c>
      <c r="H270" s="1">
        <v>0</v>
      </c>
      <c r="I270" s="1">
        <v>0</v>
      </c>
      <c r="J270" s="1">
        <v>15484</v>
      </c>
      <c r="K270" s="1">
        <v>22920</v>
      </c>
      <c r="L270" s="1">
        <v>2536</v>
      </c>
      <c r="M270" s="1">
        <v>3598</v>
      </c>
    </row>
    <row r="271" spans="1:13">
      <c r="A271" s="1">
        <v>270</v>
      </c>
      <c r="B271" s="1" t="s">
        <v>104</v>
      </c>
      <c r="C271" s="1" t="s">
        <v>818</v>
      </c>
      <c r="D271" s="1" t="s">
        <v>375</v>
      </c>
      <c r="E271" s="1" t="s">
        <v>821</v>
      </c>
      <c r="F271" s="1">
        <v>0</v>
      </c>
      <c r="G271" s="1">
        <v>9449</v>
      </c>
      <c r="H271" s="1">
        <v>0</v>
      </c>
      <c r="I271" s="1">
        <v>0</v>
      </c>
      <c r="J271" s="1">
        <v>141411</v>
      </c>
      <c r="K271" s="1">
        <v>60362</v>
      </c>
      <c r="L271" s="1">
        <v>51790</v>
      </c>
      <c r="M271" s="1">
        <v>23355</v>
      </c>
    </row>
    <row r="272" spans="1:13">
      <c r="A272" s="1">
        <v>271</v>
      </c>
      <c r="B272" s="1" t="s">
        <v>104</v>
      </c>
      <c r="C272" s="1" t="s">
        <v>818</v>
      </c>
      <c r="D272" s="1" t="s">
        <v>376</v>
      </c>
      <c r="E272" s="1" t="s">
        <v>822</v>
      </c>
      <c r="F272" s="1">
        <v>0</v>
      </c>
      <c r="G272" s="1">
        <v>21610</v>
      </c>
      <c r="H272" s="1">
        <v>0</v>
      </c>
      <c r="I272" s="1">
        <v>0</v>
      </c>
      <c r="J272" s="1">
        <v>25</v>
      </c>
      <c r="K272" s="1">
        <v>1092</v>
      </c>
      <c r="L272" s="1">
        <v>0</v>
      </c>
      <c r="M272" s="1">
        <v>1</v>
      </c>
    </row>
    <row r="273" spans="1:13">
      <c r="A273" s="1">
        <v>272</v>
      </c>
      <c r="B273" s="1" t="s">
        <v>104</v>
      </c>
      <c r="C273" s="1" t="s">
        <v>818</v>
      </c>
      <c r="D273" s="1" t="s">
        <v>377</v>
      </c>
      <c r="E273" s="1" t="s">
        <v>823</v>
      </c>
      <c r="F273" s="1">
        <v>0</v>
      </c>
      <c r="G273" s="1">
        <v>3780</v>
      </c>
      <c r="H273" s="1">
        <v>0</v>
      </c>
      <c r="I273" s="1">
        <v>0</v>
      </c>
      <c r="J273" s="1">
        <v>3369</v>
      </c>
      <c r="K273" s="1">
        <v>10490</v>
      </c>
      <c r="L273" s="1">
        <v>131</v>
      </c>
      <c r="M273" s="1">
        <v>492</v>
      </c>
    </row>
    <row r="274" spans="1:13">
      <c r="A274" s="1">
        <v>273</v>
      </c>
      <c r="B274" s="1" t="s">
        <v>104</v>
      </c>
      <c r="C274" s="1" t="s">
        <v>818</v>
      </c>
      <c r="D274" s="1" t="s">
        <v>378</v>
      </c>
      <c r="E274" s="1" t="s">
        <v>824</v>
      </c>
      <c r="F274" s="1">
        <v>0</v>
      </c>
      <c r="G274" s="1">
        <v>572</v>
      </c>
      <c r="H274" s="1">
        <v>0</v>
      </c>
      <c r="I274" s="1">
        <v>0</v>
      </c>
      <c r="J274" s="1">
        <v>513</v>
      </c>
      <c r="K274" s="1">
        <v>1763</v>
      </c>
      <c r="L274" s="1">
        <v>66</v>
      </c>
      <c r="M274" s="1">
        <v>94</v>
      </c>
    </row>
    <row r="275" spans="1:13">
      <c r="A275" s="1">
        <v>274</v>
      </c>
      <c r="B275" s="1" t="s">
        <v>104</v>
      </c>
      <c r="C275" s="1" t="s">
        <v>818</v>
      </c>
      <c r="D275" s="1" t="s">
        <v>379</v>
      </c>
      <c r="E275" s="1" t="s">
        <v>825</v>
      </c>
      <c r="F275" s="1">
        <v>0</v>
      </c>
      <c r="G275" s="1">
        <v>4607</v>
      </c>
      <c r="H275" s="1">
        <v>0</v>
      </c>
      <c r="I275" s="1">
        <v>0</v>
      </c>
      <c r="J275" s="1">
        <v>10368</v>
      </c>
      <c r="K275" s="1">
        <v>30491</v>
      </c>
      <c r="L275" s="1">
        <v>566</v>
      </c>
      <c r="M275" s="1">
        <v>3289</v>
      </c>
    </row>
    <row r="276" spans="1:13">
      <c r="A276" s="1">
        <v>275</v>
      </c>
      <c r="B276" s="1" t="s">
        <v>104</v>
      </c>
      <c r="C276" s="1" t="s">
        <v>818</v>
      </c>
      <c r="D276" s="1" t="s">
        <v>380</v>
      </c>
      <c r="E276" s="1" t="s">
        <v>826</v>
      </c>
      <c r="F276" s="1">
        <v>0</v>
      </c>
      <c r="G276" s="1">
        <v>4415</v>
      </c>
      <c r="H276" s="1">
        <v>0</v>
      </c>
      <c r="I276" s="1">
        <v>0</v>
      </c>
      <c r="J276" s="1">
        <v>11012</v>
      </c>
      <c r="K276" s="1">
        <v>20654</v>
      </c>
      <c r="L276" s="1">
        <v>662</v>
      </c>
      <c r="M276" s="1">
        <v>2617</v>
      </c>
    </row>
    <row r="277" spans="1:13">
      <c r="A277" s="1">
        <v>276</v>
      </c>
      <c r="B277" s="1" t="s">
        <v>104</v>
      </c>
      <c r="C277" s="1" t="s">
        <v>818</v>
      </c>
      <c r="D277" s="1" t="s">
        <v>381</v>
      </c>
      <c r="E277" s="1" t="s">
        <v>827</v>
      </c>
      <c r="F277" s="1">
        <v>0</v>
      </c>
      <c r="G277" s="1">
        <v>648</v>
      </c>
      <c r="H277" s="1">
        <v>0</v>
      </c>
      <c r="I277" s="1">
        <v>0</v>
      </c>
      <c r="J277" s="1">
        <v>1746</v>
      </c>
      <c r="K277" s="1">
        <v>4141</v>
      </c>
      <c r="L277" s="1">
        <v>199</v>
      </c>
      <c r="M277" s="1">
        <v>398</v>
      </c>
    </row>
    <row r="278" spans="1:13">
      <c r="A278" s="1">
        <v>277</v>
      </c>
      <c r="B278" s="1" t="s">
        <v>104</v>
      </c>
      <c r="C278" s="1" t="s">
        <v>818</v>
      </c>
      <c r="D278" s="1" t="s">
        <v>382</v>
      </c>
      <c r="E278" s="1" t="s">
        <v>828</v>
      </c>
      <c r="F278" s="1">
        <v>0</v>
      </c>
      <c r="G278" s="1">
        <v>391</v>
      </c>
      <c r="H278" s="1">
        <v>0</v>
      </c>
      <c r="I278" s="1">
        <v>0</v>
      </c>
      <c r="J278" s="1">
        <v>3831</v>
      </c>
      <c r="K278" s="1">
        <v>3633</v>
      </c>
      <c r="L278" s="1">
        <v>516</v>
      </c>
      <c r="M278" s="1">
        <v>799</v>
      </c>
    </row>
    <row r="279" spans="1:13">
      <c r="A279" s="1">
        <v>278</v>
      </c>
      <c r="B279" s="1" t="s">
        <v>104</v>
      </c>
      <c r="C279" s="1" t="s">
        <v>818</v>
      </c>
      <c r="D279" s="1" t="s">
        <v>383</v>
      </c>
      <c r="E279" s="1" t="s">
        <v>829</v>
      </c>
      <c r="F279" s="1">
        <v>0</v>
      </c>
      <c r="G279" s="1">
        <v>108</v>
      </c>
      <c r="H279" s="1">
        <v>0</v>
      </c>
      <c r="I279" s="1">
        <v>0</v>
      </c>
      <c r="J279" s="1">
        <v>110</v>
      </c>
      <c r="K279" s="1">
        <v>728</v>
      </c>
      <c r="L279" s="1">
        <v>0</v>
      </c>
      <c r="M279" s="1">
        <v>49</v>
      </c>
    </row>
    <row r="280" spans="1:13">
      <c r="A280" s="1">
        <v>279</v>
      </c>
      <c r="B280" s="1" t="s">
        <v>104</v>
      </c>
      <c r="C280" s="1" t="s">
        <v>818</v>
      </c>
      <c r="D280" s="1" t="s">
        <v>384</v>
      </c>
      <c r="E280" s="1" t="s">
        <v>830</v>
      </c>
      <c r="F280" s="1">
        <v>0</v>
      </c>
      <c r="G280" s="1">
        <v>2116</v>
      </c>
      <c r="H280" s="1">
        <v>0</v>
      </c>
      <c r="I280" s="1">
        <v>0</v>
      </c>
      <c r="J280" s="1">
        <v>7153</v>
      </c>
      <c r="K280" s="1">
        <v>9321</v>
      </c>
      <c r="L280" s="1">
        <v>689</v>
      </c>
      <c r="M280" s="1">
        <v>1979</v>
      </c>
    </row>
    <row r="281" spans="1:13">
      <c r="A281" s="1">
        <v>280</v>
      </c>
      <c r="B281" s="1" t="s">
        <v>104</v>
      </c>
      <c r="C281" s="1" t="s">
        <v>818</v>
      </c>
      <c r="D281" s="1" t="s">
        <v>385</v>
      </c>
      <c r="E281" s="1" t="s">
        <v>831</v>
      </c>
      <c r="F281" s="1">
        <v>0</v>
      </c>
      <c r="G281" s="1">
        <v>843</v>
      </c>
      <c r="H281" s="1">
        <v>0</v>
      </c>
      <c r="I281" s="1">
        <v>0</v>
      </c>
      <c r="J281" s="1">
        <v>1634</v>
      </c>
      <c r="K281" s="1">
        <v>2594</v>
      </c>
      <c r="L281" s="1">
        <v>84</v>
      </c>
      <c r="M281" s="1">
        <v>608</v>
      </c>
    </row>
    <row r="282" spans="1:13">
      <c r="A282" s="1">
        <v>281</v>
      </c>
      <c r="B282" s="1" t="s">
        <v>104</v>
      </c>
      <c r="C282" s="1" t="s">
        <v>818</v>
      </c>
      <c r="D282" s="1" t="s">
        <v>386</v>
      </c>
      <c r="E282" s="1" t="s">
        <v>832</v>
      </c>
      <c r="F282" s="1">
        <v>0</v>
      </c>
      <c r="G282" s="1">
        <v>3596</v>
      </c>
      <c r="H282" s="1">
        <v>0</v>
      </c>
      <c r="I282" s="1">
        <v>0</v>
      </c>
      <c r="J282" s="1">
        <v>12551</v>
      </c>
      <c r="K282" s="1">
        <v>14490</v>
      </c>
      <c r="L282" s="1">
        <v>1046</v>
      </c>
      <c r="M282" s="1">
        <v>2845</v>
      </c>
    </row>
    <row r="283" spans="1:13">
      <c r="A283" s="1">
        <v>282</v>
      </c>
      <c r="B283" s="1" t="s">
        <v>104</v>
      </c>
      <c r="C283" s="1" t="s">
        <v>818</v>
      </c>
      <c r="D283" s="1" t="s">
        <v>387</v>
      </c>
      <c r="E283" s="1" t="s">
        <v>833</v>
      </c>
      <c r="F283" s="1">
        <v>0</v>
      </c>
      <c r="G283" s="1">
        <v>9875</v>
      </c>
      <c r="H283" s="1">
        <v>0</v>
      </c>
      <c r="I283" s="1">
        <v>0</v>
      </c>
      <c r="J283" s="1">
        <v>26823</v>
      </c>
      <c r="K283" s="1">
        <v>48601</v>
      </c>
      <c r="L283" s="1">
        <v>1873</v>
      </c>
      <c r="M283" s="1">
        <v>8912</v>
      </c>
    </row>
    <row r="284" spans="1:13">
      <c r="A284" s="1">
        <v>283</v>
      </c>
      <c r="B284" s="1" t="s">
        <v>104</v>
      </c>
      <c r="C284" s="1" t="s">
        <v>818</v>
      </c>
      <c r="D284" s="1" t="s">
        <v>388</v>
      </c>
      <c r="E284" s="1" t="s">
        <v>834</v>
      </c>
      <c r="F284" s="1">
        <v>0</v>
      </c>
      <c r="G284" s="1">
        <v>1813</v>
      </c>
      <c r="H284" s="1">
        <v>0</v>
      </c>
      <c r="I284" s="1">
        <v>0</v>
      </c>
      <c r="J284" s="1">
        <v>901</v>
      </c>
      <c r="K284" s="1">
        <v>1758</v>
      </c>
      <c r="L284" s="1">
        <v>131</v>
      </c>
      <c r="M284" s="1">
        <v>301</v>
      </c>
    </row>
    <row r="285" spans="1:13">
      <c r="A285" s="1">
        <v>284</v>
      </c>
      <c r="B285" s="1" t="s">
        <v>104</v>
      </c>
      <c r="C285" s="1" t="s">
        <v>818</v>
      </c>
      <c r="D285" s="1" t="s">
        <v>389</v>
      </c>
      <c r="E285" s="1" t="s">
        <v>835</v>
      </c>
      <c r="F285" s="1">
        <v>0</v>
      </c>
      <c r="G285" s="1">
        <v>2737</v>
      </c>
      <c r="H285" s="1">
        <v>0</v>
      </c>
      <c r="I285" s="1">
        <v>0</v>
      </c>
      <c r="J285" s="1">
        <v>5992</v>
      </c>
      <c r="K285" s="1">
        <v>9914</v>
      </c>
      <c r="L285" s="1">
        <v>132</v>
      </c>
      <c r="M285" s="1">
        <v>1274</v>
      </c>
    </row>
    <row r="286" spans="1:13">
      <c r="A286" s="1">
        <v>285</v>
      </c>
      <c r="B286" s="1" t="s">
        <v>104</v>
      </c>
      <c r="C286" s="1" t="s">
        <v>818</v>
      </c>
      <c r="D286" s="1" t="s">
        <v>390</v>
      </c>
      <c r="E286" s="1" t="s">
        <v>836</v>
      </c>
      <c r="F286" s="1">
        <v>0</v>
      </c>
      <c r="G286" s="1">
        <v>10128</v>
      </c>
      <c r="H286" s="1">
        <v>0</v>
      </c>
      <c r="I286" s="1">
        <v>0</v>
      </c>
      <c r="J286" s="1">
        <v>15315</v>
      </c>
      <c r="K286" s="1">
        <v>23265</v>
      </c>
      <c r="L286" s="1">
        <v>652</v>
      </c>
      <c r="M286" s="1">
        <v>3497</v>
      </c>
    </row>
    <row r="287" spans="1:13">
      <c r="A287" s="1">
        <v>286</v>
      </c>
      <c r="B287" s="1" t="s">
        <v>104</v>
      </c>
      <c r="C287" s="1" t="s">
        <v>818</v>
      </c>
      <c r="D287" s="1" t="s">
        <v>391</v>
      </c>
      <c r="E287" s="1" t="s">
        <v>837</v>
      </c>
      <c r="F287" s="1">
        <v>0</v>
      </c>
      <c r="G287" s="1">
        <v>7836</v>
      </c>
      <c r="H287" s="1">
        <v>0</v>
      </c>
      <c r="I287" s="1">
        <v>0</v>
      </c>
      <c r="J287" s="1">
        <v>7348</v>
      </c>
      <c r="K287" s="1">
        <v>28515</v>
      </c>
      <c r="L287" s="1">
        <v>323</v>
      </c>
      <c r="M287" s="1">
        <v>3533</v>
      </c>
    </row>
    <row r="288" spans="1:13">
      <c r="A288" s="1">
        <v>287</v>
      </c>
      <c r="B288" s="1" t="s">
        <v>104</v>
      </c>
      <c r="C288" s="1" t="s">
        <v>818</v>
      </c>
      <c r="D288" s="1" t="s">
        <v>392</v>
      </c>
      <c r="E288" s="1" t="s">
        <v>838</v>
      </c>
      <c r="F288" s="1">
        <v>0</v>
      </c>
      <c r="G288" s="1">
        <v>761</v>
      </c>
      <c r="H288" s="1">
        <v>0</v>
      </c>
      <c r="I288" s="1">
        <v>0</v>
      </c>
      <c r="J288" s="1">
        <v>3040</v>
      </c>
      <c r="K288" s="1">
        <v>4848</v>
      </c>
      <c r="L288" s="1">
        <v>351</v>
      </c>
      <c r="M288" s="1">
        <v>1017</v>
      </c>
    </row>
    <row r="289" spans="1:13">
      <c r="A289" s="1">
        <v>288</v>
      </c>
      <c r="B289" s="1" t="s">
        <v>104</v>
      </c>
      <c r="C289" s="1" t="s">
        <v>818</v>
      </c>
      <c r="D289" s="1" t="s">
        <v>393</v>
      </c>
      <c r="E289" s="1" t="s">
        <v>839</v>
      </c>
      <c r="F289" s="1">
        <v>1</v>
      </c>
      <c r="G289" s="1">
        <v>85699</v>
      </c>
      <c r="H289" s="1">
        <v>0</v>
      </c>
      <c r="I289" s="1">
        <v>0</v>
      </c>
      <c r="J289" s="1">
        <v>42428</v>
      </c>
      <c r="K289" s="1">
        <v>155222</v>
      </c>
      <c r="L289" s="1">
        <v>1251</v>
      </c>
      <c r="M289" s="1">
        <v>9720</v>
      </c>
    </row>
    <row r="290" spans="1:13">
      <c r="A290" s="1">
        <v>289</v>
      </c>
      <c r="B290" s="1" t="s">
        <v>104</v>
      </c>
      <c r="C290" s="1" t="s">
        <v>818</v>
      </c>
      <c r="D290" s="1" t="s">
        <v>394</v>
      </c>
      <c r="E290" s="1" t="s">
        <v>840</v>
      </c>
      <c r="F290" s="1">
        <v>0</v>
      </c>
      <c r="G290" s="1">
        <v>2390</v>
      </c>
      <c r="H290" s="1">
        <v>0</v>
      </c>
      <c r="I290" s="1">
        <v>0</v>
      </c>
      <c r="J290" s="1">
        <v>2364</v>
      </c>
      <c r="K290" s="1">
        <v>10427</v>
      </c>
      <c r="L290" s="1">
        <v>212</v>
      </c>
      <c r="M290" s="1">
        <v>547</v>
      </c>
    </row>
    <row r="291" spans="1:13">
      <c r="A291" s="1">
        <v>290</v>
      </c>
      <c r="B291" s="1" t="s">
        <v>104</v>
      </c>
      <c r="C291" s="1" t="s">
        <v>818</v>
      </c>
      <c r="D291" s="1" t="s">
        <v>395</v>
      </c>
      <c r="E291" s="1" t="s">
        <v>841</v>
      </c>
      <c r="F291" s="1">
        <v>0</v>
      </c>
      <c r="G291" s="1">
        <v>6295</v>
      </c>
      <c r="H291" s="1">
        <v>0</v>
      </c>
      <c r="I291" s="1">
        <v>0</v>
      </c>
      <c r="J291" s="1">
        <v>5444</v>
      </c>
      <c r="K291" s="1">
        <v>28943</v>
      </c>
      <c r="L291" s="1">
        <v>221</v>
      </c>
      <c r="M291" s="1">
        <v>1906</v>
      </c>
    </row>
    <row r="292" spans="1:13">
      <c r="A292" s="1">
        <v>291</v>
      </c>
      <c r="B292" s="1" t="s">
        <v>105</v>
      </c>
      <c r="C292" s="1" t="s">
        <v>842</v>
      </c>
      <c r="D292" s="1" t="s">
        <v>396</v>
      </c>
      <c r="E292" s="1" t="s">
        <v>843</v>
      </c>
      <c r="F292" s="1">
        <v>0</v>
      </c>
      <c r="G292" s="1">
        <v>2108</v>
      </c>
      <c r="H292" s="1">
        <v>0</v>
      </c>
      <c r="I292" s="1">
        <v>0</v>
      </c>
      <c r="J292" s="1">
        <v>11677</v>
      </c>
      <c r="K292" s="1">
        <v>3442</v>
      </c>
      <c r="L292" s="1">
        <v>829</v>
      </c>
      <c r="M292" s="1">
        <v>2477</v>
      </c>
    </row>
    <row r="293" spans="1:13">
      <c r="A293" s="1">
        <v>292</v>
      </c>
      <c r="B293" s="1" t="s">
        <v>106</v>
      </c>
      <c r="C293" s="1" t="s">
        <v>844</v>
      </c>
      <c r="D293" s="1" t="s">
        <v>397</v>
      </c>
      <c r="E293" s="1" t="s">
        <v>845</v>
      </c>
      <c r="F293" s="1">
        <v>0</v>
      </c>
      <c r="G293" s="1">
        <v>1782</v>
      </c>
      <c r="H293" s="1">
        <v>0</v>
      </c>
      <c r="I293" s="1">
        <v>0</v>
      </c>
      <c r="J293" s="1">
        <v>4523</v>
      </c>
      <c r="K293" s="1">
        <v>8054</v>
      </c>
      <c r="L293" s="1">
        <v>315</v>
      </c>
      <c r="M293" s="1">
        <v>1259</v>
      </c>
    </row>
    <row r="294" spans="1:13">
      <c r="A294" s="1">
        <v>293</v>
      </c>
      <c r="B294" s="1" t="s">
        <v>107</v>
      </c>
      <c r="C294" s="1" t="s">
        <v>846</v>
      </c>
      <c r="D294" s="1" t="s">
        <v>398</v>
      </c>
      <c r="E294" s="1" t="s">
        <v>847</v>
      </c>
      <c r="F294" s="1">
        <v>0</v>
      </c>
      <c r="G294" s="1">
        <v>1117</v>
      </c>
      <c r="H294" s="1">
        <v>0</v>
      </c>
      <c r="I294" s="1">
        <v>0</v>
      </c>
      <c r="J294" s="1">
        <v>5194</v>
      </c>
      <c r="K294" s="1">
        <v>1267</v>
      </c>
      <c r="L294" s="1">
        <v>157</v>
      </c>
      <c r="M294" s="1">
        <v>1088</v>
      </c>
    </row>
    <row r="295" spans="1:13">
      <c r="A295" s="1">
        <v>294</v>
      </c>
      <c r="B295" s="1" t="s">
        <v>108</v>
      </c>
      <c r="C295" s="1" t="s">
        <v>848</v>
      </c>
      <c r="D295" s="1" t="s">
        <v>399</v>
      </c>
      <c r="E295" s="1" t="s">
        <v>849</v>
      </c>
      <c r="F295" s="1">
        <v>0</v>
      </c>
      <c r="G295" s="1">
        <v>1030</v>
      </c>
      <c r="H295" s="1">
        <v>0</v>
      </c>
      <c r="I295" s="1">
        <v>0</v>
      </c>
      <c r="J295" s="1">
        <v>5346</v>
      </c>
      <c r="K295" s="1">
        <v>3433</v>
      </c>
      <c r="L295" s="1">
        <v>250</v>
      </c>
      <c r="M295" s="1">
        <v>1157</v>
      </c>
    </row>
    <row r="296" spans="1:13">
      <c r="A296" s="1">
        <v>295</v>
      </c>
      <c r="B296" s="1" t="s">
        <v>109</v>
      </c>
      <c r="C296" s="1" t="s">
        <v>850</v>
      </c>
      <c r="D296" s="1" t="s">
        <v>400</v>
      </c>
      <c r="E296" s="1" t="s">
        <v>851</v>
      </c>
      <c r="F296" s="1">
        <v>0</v>
      </c>
      <c r="G296" s="1">
        <v>348</v>
      </c>
      <c r="H296" s="1">
        <v>0</v>
      </c>
      <c r="I296" s="1">
        <v>0</v>
      </c>
      <c r="J296" s="1">
        <v>1150</v>
      </c>
      <c r="K296" s="1">
        <v>1142</v>
      </c>
      <c r="L296" s="1">
        <v>29</v>
      </c>
      <c r="M296" s="1">
        <v>215</v>
      </c>
    </row>
    <row r="297" spans="1:13">
      <c r="A297" s="1">
        <v>296</v>
      </c>
      <c r="B297" s="1" t="s">
        <v>110</v>
      </c>
      <c r="C297" s="1" t="s">
        <v>852</v>
      </c>
      <c r="D297" s="1" t="s">
        <v>401</v>
      </c>
      <c r="E297" s="1" t="s">
        <v>853</v>
      </c>
      <c r="F297" s="1">
        <v>0</v>
      </c>
      <c r="G297" s="1">
        <v>862</v>
      </c>
      <c r="H297" s="1">
        <v>0</v>
      </c>
      <c r="I297" s="1">
        <v>0</v>
      </c>
      <c r="J297" s="1">
        <v>2693</v>
      </c>
      <c r="K297" s="1">
        <v>1380</v>
      </c>
      <c r="L297" s="1">
        <v>138</v>
      </c>
      <c r="M297" s="1">
        <v>868</v>
      </c>
    </row>
    <row r="298" spans="1:13">
      <c r="A298" s="1">
        <v>297</v>
      </c>
      <c r="B298" s="1" t="s">
        <v>111</v>
      </c>
      <c r="C298" s="1" t="s">
        <v>854</v>
      </c>
      <c r="D298" s="1" t="s">
        <v>402</v>
      </c>
      <c r="E298" s="1" t="s">
        <v>855</v>
      </c>
      <c r="F298" s="1">
        <v>0</v>
      </c>
      <c r="G298" s="1">
        <v>1397</v>
      </c>
      <c r="H298" s="1">
        <v>0</v>
      </c>
      <c r="I298" s="1">
        <v>0</v>
      </c>
      <c r="J298" s="1">
        <v>8040</v>
      </c>
      <c r="K298" s="1">
        <v>1778</v>
      </c>
      <c r="L298" s="1">
        <v>407</v>
      </c>
      <c r="M298" s="1">
        <v>1802</v>
      </c>
    </row>
    <row r="299" spans="1:13">
      <c r="A299" s="1">
        <v>298</v>
      </c>
      <c r="B299" s="1" t="s">
        <v>112</v>
      </c>
      <c r="C299" s="1" t="s">
        <v>856</v>
      </c>
      <c r="D299" s="1" t="s">
        <v>403</v>
      </c>
      <c r="E299" s="1" t="s">
        <v>857</v>
      </c>
      <c r="F299" s="1">
        <v>0</v>
      </c>
      <c r="G299" s="1">
        <v>346</v>
      </c>
      <c r="H299" s="1">
        <v>0</v>
      </c>
      <c r="I299" s="1">
        <v>0</v>
      </c>
      <c r="J299" s="1">
        <v>1147</v>
      </c>
      <c r="K299" s="1">
        <v>1805</v>
      </c>
      <c r="L299" s="1">
        <v>82</v>
      </c>
      <c r="M299" s="1">
        <v>366</v>
      </c>
    </row>
    <row r="300" spans="1:13">
      <c r="A300" s="1">
        <v>299</v>
      </c>
      <c r="B300" s="1" t="s">
        <v>113</v>
      </c>
      <c r="C300" s="1" t="s">
        <v>858</v>
      </c>
      <c r="D300" s="1" t="s">
        <v>404</v>
      </c>
      <c r="E300" s="1" t="s">
        <v>859</v>
      </c>
      <c r="F300" s="1">
        <v>0</v>
      </c>
      <c r="G300" s="1">
        <v>1590</v>
      </c>
      <c r="H300" s="1">
        <v>0</v>
      </c>
      <c r="I300" s="1">
        <v>0</v>
      </c>
      <c r="J300" s="1">
        <v>6127</v>
      </c>
      <c r="K300" s="1">
        <v>4262</v>
      </c>
      <c r="L300" s="1">
        <v>586</v>
      </c>
      <c r="M300" s="1">
        <v>1592</v>
      </c>
    </row>
    <row r="301" spans="1:13">
      <c r="A301" s="1">
        <v>300</v>
      </c>
      <c r="B301" s="1" t="s">
        <v>114</v>
      </c>
      <c r="C301" s="1" t="s">
        <v>860</v>
      </c>
      <c r="D301" s="1" t="s">
        <v>405</v>
      </c>
      <c r="E301" s="1" t="s">
        <v>861</v>
      </c>
      <c r="F301" s="1">
        <v>0</v>
      </c>
      <c r="G301" s="1">
        <v>13467</v>
      </c>
      <c r="H301" s="1">
        <v>0</v>
      </c>
      <c r="I301" s="1">
        <v>0</v>
      </c>
      <c r="J301" s="1">
        <v>35608</v>
      </c>
      <c r="K301" s="1">
        <v>22371</v>
      </c>
      <c r="L301" s="1">
        <v>6711</v>
      </c>
      <c r="M301" s="1">
        <v>7670</v>
      </c>
    </row>
    <row r="302" spans="1:13">
      <c r="A302" s="1">
        <v>301</v>
      </c>
      <c r="B302" s="1" t="s">
        <v>115</v>
      </c>
      <c r="C302" s="1" t="s">
        <v>862</v>
      </c>
      <c r="D302" s="1" t="s">
        <v>406</v>
      </c>
      <c r="E302" s="1" t="s">
        <v>863</v>
      </c>
      <c r="F302" s="1">
        <v>0</v>
      </c>
      <c r="G302" s="1">
        <v>30642</v>
      </c>
      <c r="H302" s="1">
        <v>0</v>
      </c>
      <c r="I302" s="1">
        <v>0</v>
      </c>
      <c r="J302" s="1">
        <v>260887</v>
      </c>
      <c r="K302" s="1">
        <v>144841</v>
      </c>
      <c r="L302" s="1">
        <v>104097</v>
      </c>
      <c r="M302" s="1">
        <v>47149</v>
      </c>
    </row>
    <row r="303" spans="1:13">
      <c r="A303" s="1">
        <v>302</v>
      </c>
      <c r="B303" s="1" t="s">
        <v>116</v>
      </c>
      <c r="C303" s="1" t="s">
        <v>864</v>
      </c>
      <c r="D303" s="1" t="s">
        <v>407</v>
      </c>
      <c r="E303" s="1" t="s">
        <v>865</v>
      </c>
      <c r="F303" s="1">
        <v>0</v>
      </c>
      <c r="G303" s="1">
        <v>20919</v>
      </c>
      <c r="H303" s="1">
        <v>0</v>
      </c>
      <c r="I303" s="1">
        <v>0</v>
      </c>
      <c r="J303" s="1">
        <v>63787</v>
      </c>
      <c r="K303" s="1">
        <v>78643</v>
      </c>
      <c r="L303" s="1">
        <v>9823</v>
      </c>
      <c r="M303" s="1">
        <v>18647</v>
      </c>
    </row>
    <row r="304" spans="1:13">
      <c r="A304" s="1">
        <v>303</v>
      </c>
      <c r="B304" s="1" t="s">
        <v>117</v>
      </c>
      <c r="C304" s="1" t="s">
        <v>866</v>
      </c>
      <c r="D304" s="1" t="s">
        <v>408</v>
      </c>
      <c r="E304" s="1" t="s">
        <v>867</v>
      </c>
      <c r="F304" s="1">
        <v>1</v>
      </c>
      <c r="G304" s="1">
        <v>51536</v>
      </c>
      <c r="H304" s="1">
        <v>0</v>
      </c>
      <c r="I304" s="1">
        <v>5</v>
      </c>
      <c r="J304" s="1">
        <v>157311</v>
      </c>
      <c r="K304" s="1">
        <v>137665</v>
      </c>
      <c r="L304" s="1">
        <v>15104</v>
      </c>
      <c r="M304" s="1">
        <v>31535</v>
      </c>
    </row>
    <row r="305" spans="1:13">
      <c r="A305" s="1">
        <v>304</v>
      </c>
      <c r="B305" s="1" t="s">
        <v>117</v>
      </c>
      <c r="C305" s="1" t="s">
        <v>866</v>
      </c>
      <c r="D305" s="1" t="s">
        <v>486</v>
      </c>
      <c r="E305" s="1" t="s">
        <v>961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0</v>
      </c>
      <c r="L305" s="1">
        <v>0</v>
      </c>
      <c r="M305" s="1">
        <v>0</v>
      </c>
    </row>
    <row r="306" spans="1:13">
      <c r="A306" s="1">
        <v>305</v>
      </c>
      <c r="B306" s="1" t="s">
        <v>117</v>
      </c>
      <c r="C306" s="1" t="s">
        <v>866</v>
      </c>
      <c r="D306" s="1" t="s">
        <v>487</v>
      </c>
      <c r="E306" s="1" t="s">
        <v>962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0</v>
      </c>
      <c r="L306" s="1">
        <v>0</v>
      </c>
      <c r="M306" s="1">
        <v>0</v>
      </c>
    </row>
    <row r="307" spans="1:13">
      <c r="A307" s="1">
        <v>306</v>
      </c>
      <c r="B307" s="1" t="s">
        <v>118</v>
      </c>
      <c r="C307" s="1" t="s">
        <v>868</v>
      </c>
      <c r="D307" s="1" t="s">
        <v>409</v>
      </c>
      <c r="E307" s="1" t="s">
        <v>869</v>
      </c>
      <c r="F307" s="1">
        <v>1</v>
      </c>
      <c r="G307" s="1">
        <v>20575</v>
      </c>
      <c r="H307" s="1">
        <v>0</v>
      </c>
      <c r="I307" s="1">
        <v>0</v>
      </c>
      <c r="J307" s="1">
        <v>71483</v>
      </c>
      <c r="K307" s="1">
        <v>54962</v>
      </c>
      <c r="L307" s="1">
        <v>10790</v>
      </c>
      <c r="M307" s="1">
        <v>13717</v>
      </c>
    </row>
    <row r="308" spans="1:13">
      <c r="A308" s="1">
        <v>307</v>
      </c>
      <c r="B308" s="1" t="s">
        <v>119</v>
      </c>
      <c r="C308" s="1" t="s">
        <v>870</v>
      </c>
      <c r="D308" s="1" t="s">
        <v>410</v>
      </c>
      <c r="E308" s="1" t="s">
        <v>871</v>
      </c>
      <c r="F308" s="1">
        <v>0</v>
      </c>
      <c r="G308" s="1">
        <v>100</v>
      </c>
      <c r="H308" s="1">
        <v>0</v>
      </c>
      <c r="I308" s="1">
        <v>0</v>
      </c>
      <c r="J308" s="1">
        <v>29</v>
      </c>
      <c r="K308" s="1">
        <v>55</v>
      </c>
      <c r="L308" s="1">
        <v>3</v>
      </c>
      <c r="M308" s="1">
        <v>9</v>
      </c>
    </row>
    <row r="309" spans="1:13">
      <c r="A309" s="1">
        <v>308</v>
      </c>
      <c r="B309" s="1" t="s">
        <v>120</v>
      </c>
      <c r="C309" s="1" t="s">
        <v>872</v>
      </c>
      <c r="D309" s="1" t="s">
        <v>411</v>
      </c>
      <c r="E309" s="1" t="s">
        <v>872</v>
      </c>
      <c r="F309" s="1">
        <v>0</v>
      </c>
      <c r="G309" s="1">
        <v>107</v>
      </c>
      <c r="H309" s="1">
        <v>0</v>
      </c>
      <c r="I309" s="1">
        <v>107</v>
      </c>
      <c r="J309" s="1">
        <v>0</v>
      </c>
      <c r="K309" s="1">
        <v>0</v>
      </c>
      <c r="L309" s="1">
        <v>0</v>
      </c>
      <c r="M309" s="1">
        <v>0</v>
      </c>
    </row>
    <row r="310" spans="1:13">
      <c r="A310" s="1">
        <v>309</v>
      </c>
      <c r="B310" s="1" t="s">
        <v>121</v>
      </c>
      <c r="C310" s="1" t="s">
        <v>873</v>
      </c>
      <c r="D310" s="1" t="s">
        <v>412</v>
      </c>
      <c r="E310" s="1" t="s">
        <v>874</v>
      </c>
      <c r="F310" s="1">
        <v>0</v>
      </c>
      <c r="G310" s="1">
        <v>3</v>
      </c>
      <c r="H310" s="1">
        <v>0</v>
      </c>
      <c r="I310" s="1">
        <v>0</v>
      </c>
      <c r="J310" s="1">
        <v>265</v>
      </c>
      <c r="K310" s="1">
        <v>7</v>
      </c>
      <c r="L310" s="1">
        <v>55</v>
      </c>
      <c r="M310" s="1">
        <v>28</v>
      </c>
    </row>
    <row r="311" spans="1:13">
      <c r="A311" s="1">
        <v>310</v>
      </c>
      <c r="B311" s="1" t="s">
        <v>122</v>
      </c>
      <c r="C311" s="1" t="s">
        <v>875</v>
      </c>
      <c r="D311" s="1" t="s">
        <v>413</v>
      </c>
      <c r="E311" s="1" t="s">
        <v>876</v>
      </c>
      <c r="F311" s="1">
        <v>0</v>
      </c>
      <c r="G311" s="1">
        <v>114</v>
      </c>
      <c r="H311" s="1">
        <v>0</v>
      </c>
      <c r="I311" s="1">
        <v>114</v>
      </c>
      <c r="J311" s="1">
        <v>0</v>
      </c>
      <c r="K311" s="1">
        <v>0</v>
      </c>
      <c r="L311" s="1">
        <v>0</v>
      </c>
      <c r="M311" s="1">
        <v>0</v>
      </c>
    </row>
    <row r="312" spans="1:13">
      <c r="A312" s="1">
        <v>311</v>
      </c>
      <c r="B312" s="1" t="s">
        <v>123</v>
      </c>
      <c r="C312" s="1" t="s">
        <v>877</v>
      </c>
      <c r="D312" s="1" t="s">
        <v>414</v>
      </c>
      <c r="E312" s="1" t="s">
        <v>878</v>
      </c>
      <c r="F312" s="1">
        <v>0</v>
      </c>
      <c r="G312" s="1">
        <v>609</v>
      </c>
      <c r="H312" s="1">
        <v>0</v>
      </c>
      <c r="I312" s="1">
        <v>0</v>
      </c>
      <c r="J312" s="1">
        <v>595</v>
      </c>
      <c r="K312" s="1">
        <v>1126</v>
      </c>
      <c r="L312" s="1">
        <v>242</v>
      </c>
      <c r="M312" s="1">
        <v>33</v>
      </c>
    </row>
    <row r="313" spans="1:13">
      <c r="A313" s="1">
        <v>312</v>
      </c>
      <c r="B313" s="1" t="s">
        <v>123</v>
      </c>
      <c r="C313" s="1" t="s">
        <v>877</v>
      </c>
      <c r="D313" s="1" t="s">
        <v>415</v>
      </c>
      <c r="E313" s="1" t="s">
        <v>879</v>
      </c>
      <c r="F313" s="1">
        <v>0</v>
      </c>
      <c r="G313" s="1">
        <v>482</v>
      </c>
      <c r="H313" s="1">
        <v>0</v>
      </c>
      <c r="I313" s="1">
        <v>0</v>
      </c>
      <c r="J313" s="1">
        <v>3073</v>
      </c>
      <c r="K313" s="1">
        <v>1738</v>
      </c>
      <c r="L313" s="1">
        <v>49</v>
      </c>
      <c r="M313" s="1">
        <v>1164</v>
      </c>
    </row>
    <row r="314" spans="1:13">
      <c r="A314" s="1">
        <v>313</v>
      </c>
      <c r="B314" s="1" t="s">
        <v>124</v>
      </c>
      <c r="C314" s="1" t="s">
        <v>880</v>
      </c>
      <c r="D314" s="1" t="s">
        <v>416</v>
      </c>
      <c r="E314" s="1" t="s">
        <v>880</v>
      </c>
      <c r="F314" s="1">
        <v>0</v>
      </c>
      <c r="G314" s="1">
        <v>546</v>
      </c>
      <c r="H314" s="1">
        <v>0</v>
      </c>
      <c r="I314" s="1">
        <v>0</v>
      </c>
      <c r="J314" s="1">
        <v>1160</v>
      </c>
      <c r="K314" s="1">
        <v>1396</v>
      </c>
      <c r="L314" s="1">
        <v>122</v>
      </c>
      <c r="M314" s="1">
        <v>321</v>
      </c>
    </row>
    <row r="315" spans="1:13">
      <c r="A315" s="1">
        <v>314</v>
      </c>
      <c r="B315" s="1" t="s">
        <v>125</v>
      </c>
      <c r="C315" s="1" t="s">
        <v>881</v>
      </c>
      <c r="D315" s="1" t="s">
        <v>417</v>
      </c>
      <c r="E315" s="1" t="s">
        <v>882</v>
      </c>
      <c r="F315" s="1">
        <v>0</v>
      </c>
      <c r="G315" s="1">
        <v>250</v>
      </c>
      <c r="H315" s="1">
        <v>0</v>
      </c>
      <c r="I315" s="1">
        <v>17</v>
      </c>
      <c r="J315" s="1">
        <v>41</v>
      </c>
      <c r="K315" s="1">
        <v>116</v>
      </c>
      <c r="L315" s="1">
        <v>5</v>
      </c>
      <c r="M315" s="1">
        <v>5</v>
      </c>
    </row>
    <row r="316" spans="1:13">
      <c r="A316" s="1">
        <v>315</v>
      </c>
      <c r="B316" s="1" t="s">
        <v>465</v>
      </c>
      <c r="C316" s="1" t="s">
        <v>941</v>
      </c>
      <c r="D316" s="1" t="s">
        <v>466</v>
      </c>
      <c r="E316" s="1" t="s">
        <v>942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</row>
    <row r="317" spans="1:13">
      <c r="A317" s="1">
        <v>316</v>
      </c>
      <c r="B317" s="1" t="s">
        <v>126</v>
      </c>
      <c r="C317" s="1" t="s">
        <v>883</v>
      </c>
      <c r="D317" s="1" t="s">
        <v>418</v>
      </c>
      <c r="E317" s="1" t="s">
        <v>883</v>
      </c>
      <c r="F317" s="1">
        <v>0</v>
      </c>
      <c r="G317" s="1">
        <v>27</v>
      </c>
      <c r="H317" s="1">
        <v>0</v>
      </c>
      <c r="I317" s="1">
        <v>27</v>
      </c>
      <c r="J317" s="1">
        <v>0</v>
      </c>
      <c r="K317" s="1">
        <v>0</v>
      </c>
      <c r="L317" s="1">
        <v>0</v>
      </c>
      <c r="M317" s="1">
        <v>0</v>
      </c>
    </row>
    <row r="318" spans="1:13">
      <c r="A318" s="1">
        <v>317</v>
      </c>
      <c r="B318" s="1" t="s">
        <v>127</v>
      </c>
      <c r="C318" s="1" t="s">
        <v>884</v>
      </c>
      <c r="D318" s="1" t="s">
        <v>419</v>
      </c>
      <c r="E318" s="1" t="s">
        <v>885</v>
      </c>
      <c r="F318" s="1">
        <v>0</v>
      </c>
      <c r="G318" s="1">
        <v>103</v>
      </c>
      <c r="H318" s="1">
        <v>0</v>
      </c>
      <c r="I318" s="1">
        <v>103</v>
      </c>
      <c r="J318" s="1">
        <v>0</v>
      </c>
      <c r="K318" s="1">
        <v>2</v>
      </c>
      <c r="L318" s="1">
        <v>0</v>
      </c>
      <c r="M318" s="1">
        <v>0</v>
      </c>
    </row>
    <row r="319" spans="1:13">
      <c r="A319" s="1">
        <v>318</v>
      </c>
      <c r="B319" s="1" t="s">
        <v>128</v>
      </c>
      <c r="C319" s="1" t="s">
        <v>886</v>
      </c>
      <c r="D319" s="1" t="s">
        <v>420</v>
      </c>
      <c r="E319" s="1" t="s">
        <v>887</v>
      </c>
      <c r="F319" s="1">
        <v>0</v>
      </c>
      <c r="G319" s="1">
        <v>236</v>
      </c>
      <c r="H319" s="1">
        <v>0</v>
      </c>
      <c r="I319" s="1">
        <v>0</v>
      </c>
      <c r="J319" s="1">
        <v>2045</v>
      </c>
      <c r="K319" s="1">
        <v>127</v>
      </c>
      <c r="L319" s="1">
        <v>927</v>
      </c>
      <c r="M319" s="1">
        <v>180</v>
      </c>
    </row>
    <row r="320" spans="1:13">
      <c r="A320" s="1">
        <v>319</v>
      </c>
      <c r="B320" s="1" t="s">
        <v>129</v>
      </c>
      <c r="C320" s="1" t="s">
        <v>888</v>
      </c>
      <c r="D320" s="1" t="s">
        <v>421</v>
      </c>
      <c r="E320" s="1" t="s">
        <v>888</v>
      </c>
      <c r="F320" s="1">
        <v>0</v>
      </c>
      <c r="G320" s="1">
        <v>26103</v>
      </c>
      <c r="H320" s="1">
        <v>0</v>
      </c>
      <c r="I320" s="1">
        <v>0</v>
      </c>
      <c r="J320" s="1">
        <v>7385</v>
      </c>
      <c r="K320" s="1">
        <v>19354</v>
      </c>
      <c r="L320" s="1">
        <v>249</v>
      </c>
      <c r="M320" s="1">
        <v>1343</v>
      </c>
    </row>
    <row r="321" spans="1:13">
      <c r="A321" s="1">
        <v>320</v>
      </c>
      <c r="B321" s="1" t="s">
        <v>130</v>
      </c>
      <c r="C321" s="1" t="s">
        <v>889</v>
      </c>
      <c r="D321" s="1" t="s">
        <v>422</v>
      </c>
      <c r="E321" s="1" t="s">
        <v>890</v>
      </c>
      <c r="F321" s="1">
        <v>0</v>
      </c>
      <c r="G321" s="1">
        <v>598</v>
      </c>
      <c r="H321" s="1">
        <v>0</v>
      </c>
      <c r="I321" s="1">
        <v>0</v>
      </c>
      <c r="J321" s="1">
        <v>762</v>
      </c>
      <c r="K321" s="1">
        <v>1071</v>
      </c>
      <c r="L321" s="1">
        <v>58</v>
      </c>
      <c r="M321" s="1">
        <v>279</v>
      </c>
    </row>
    <row r="322" spans="1:13">
      <c r="A322" s="1">
        <v>321</v>
      </c>
      <c r="B322" s="1" t="s">
        <v>469</v>
      </c>
      <c r="C322" s="1" t="s">
        <v>963</v>
      </c>
      <c r="D322" s="1" t="s">
        <v>488</v>
      </c>
      <c r="E322" s="1" t="s">
        <v>964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</row>
    <row r="323" spans="1:13">
      <c r="A323" s="1">
        <v>322</v>
      </c>
      <c r="B323" s="1" t="s">
        <v>469</v>
      </c>
      <c r="C323" s="1" t="s">
        <v>963</v>
      </c>
      <c r="D323" s="1" t="s">
        <v>489</v>
      </c>
      <c r="E323" s="1" t="s">
        <v>965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0</v>
      </c>
    </row>
    <row r="324" spans="1:13">
      <c r="A324" s="1">
        <v>323</v>
      </c>
      <c r="B324" s="1" t="s">
        <v>131</v>
      </c>
      <c r="C324" s="1" t="s">
        <v>891</v>
      </c>
      <c r="D324" s="1" t="s">
        <v>423</v>
      </c>
      <c r="E324" s="1" t="s">
        <v>892</v>
      </c>
      <c r="F324" s="1">
        <v>0</v>
      </c>
      <c r="G324" s="1">
        <v>2</v>
      </c>
      <c r="H324" s="1">
        <v>0</v>
      </c>
      <c r="I324" s="1">
        <v>2</v>
      </c>
      <c r="J324" s="1">
        <v>0</v>
      </c>
      <c r="K324" s="1">
        <v>0</v>
      </c>
      <c r="L324" s="1">
        <v>0</v>
      </c>
      <c r="M324" s="1">
        <v>0</v>
      </c>
    </row>
    <row r="325" spans="1:13">
      <c r="A325" s="1">
        <v>324</v>
      </c>
      <c r="B325" s="1" t="s">
        <v>131</v>
      </c>
      <c r="C325" s="1" t="s">
        <v>891</v>
      </c>
      <c r="D325" s="1" t="s">
        <v>424</v>
      </c>
      <c r="E325" s="1" t="s">
        <v>893</v>
      </c>
      <c r="F325" s="1">
        <v>0</v>
      </c>
      <c r="G325" s="1">
        <v>139</v>
      </c>
      <c r="H325" s="1">
        <v>0</v>
      </c>
      <c r="I325" s="1">
        <v>139</v>
      </c>
      <c r="J325" s="1">
        <v>0</v>
      </c>
      <c r="K325" s="1">
        <v>0</v>
      </c>
      <c r="L325" s="1">
        <v>0</v>
      </c>
      <c r="M325" s="1">
        <v>0</v>
      </c>
    </row>
    <row r="326" spans="1:13">
      <c r="A326" s="1">
        <v>325</v>
      </c>
      <c r="B326" s="1" t="s">
        <v>131</v>
      </c>
      <c r="C326" s="1" t="s">
        <v>891</v>
      </c>
      <c r="D326" s="1" t="s">
        <v>425</v>
      </c>
      <c r="E326" s="1" t="s">
        <v>894</v>
      </c>
      <c r="F326" s="1">
        <v>0</v>
      </c>
      <c r="G326" s="1">
        <v>1900</v>
      </c>
      <c r="H326" s="1">
        <v>0</v>
      </c>
      <c r="I326" s="1">
        <v>1900</v>
      </c>
      <c r="J326" s="1">
        <v>0</v>
      </c>
      <c r="K326" s="1">
        <v>1815</v>
      </c>
      <c r="L326" s="1">
        <v>0</v>
      </c>
      <c r="M326" s="1">
        <v>0</v>
      </c>
    </row>
    <row r="327" spans="1:13">
      <c r="A327" s="1">
        <v>326</v>
      </c>
      <c r="B327" s="1" t="s">
        <v>131</v>
      </c>
      <c r="C327" s="1" t="s">
        <v>891</v>
      </c>
      <c r="D327" s="1" t="s">
        <v>426</v>
      </c>
      <c r="E327" s="1" t="s">
        <v>895</v>
      </c>
      <c r="F327" s="1">
        <v>0</v>
      </c>
      <c r="G327" s="1">
        <v>20</v>
      </c>
      <c r="H327" s="1">
        <v>0</v>
      </c>
      <c r="I327" s="1">
        <v>20</v>
      </c>
      <c r="J327" s="1">
        <v>0</v>
      </c>
      <c r="K327" s="1">
        <v>0</v>
      </c>
      <c r="L327" s="1">
        <v>0</v>
      </c>
      <c r="M327" s="1">
        <v>0</v>
      </c>
    </row>
    <row r="328" spans="1:13">
      <c r="A328" s="1">
        <v>327</v>
      </c>
      <c r="B328" s="1" t="s">
        <v>131</v>
      </c>
      <c r="C328" s="1" t="s">
        <v>891</v>
      </c>
      <c r="D328" s="1" t="s">
        <v>427</v>
      </c>
      <c r="E328" s="1" t="s">
        <v>896</v>
      </c>
      <c r="F328" s="1">
        <v>0</v>
      </c>
      <c r="G328" s="1">
        <v>34</v>
      </c>
      <c r="H328" s="1">
        <v>0</v>
      </c>
      <c r="I328" s="1">
        <v>34</v>
      </c>
      <c r="J328" s="1">
        <v>0</v>
      </c>
      <c r="K328" s="1">
        <v>0</v>
      </c>
      <c r="L328" s="1">
        <v>0</v>
      </c>
      <c r="M328" s="1">
        <v>0</v>
      </c>
    </row>
    <row r="329" spans="1:13">
      <c r="A329" s="1">
        <v>328</v>
      </c>
      <c r="B329" s="1" t="s">
        <v>131</v>
      </c>
      <c r="C329" s="1" t="s">
        <v>891</v>
      </c>
      <c r="D329" s="1" t="s">
        <v>428</v>
      </c>
      <c r="E329" s="1" t="s">
        <v>897</v>
      </c>
      <c r="F329" s="1">
        <v>0</v>
      </c>
      <c r="G329" s="1">
        <v>355</v>
      </c>
      <c r="H329" s="1">
        <v>0</v>
      </c>
      <c r="I329" s="1">
        <v>355</v>
      </c>
      <c r="J329" s="1">
        <v>0</v>
      </c>
      <c r="K329" s="1">
        <v>2</v>
      </c>
      <c r="L329" s="1">
        <v>0</v>
      </c>
      <c r="M329" s="1">
        <v>0</v>
      </c>
    </row>
    <row r="330" spans="1:13">
      <c r="A330" s="1">
        <v>329</v>
      </c>
      <c r="B330" s="1" t="s">
        <v>131</v>
      </c>
      <c r="C330" s="1" t="s">
        <v>891</v>
      </c>
      <c r="D330" s="1" t="s">
        <v>429</v>
      </c>
      <c r="E330" s="1" t="s">
        <v>898</v>
      </c>
      <c r="F330" s="1">
        <v>0</v>
      </c>
      <c r="G330" s="1">
        <v>140</v>
      </c>
      <c r="H330" s="1">
        <v>0</v>
      </c>
      <c r="I330" s="1">
        <v>140</v>
      </c>
      <c r="J330" s="1">
        <v>0</v>
      </c>
      <c r="K330" s="1">
        <v>0</v>
      </c>
      <c r="L330" s="1">
        <v>0</v>
      </c>
      <c r="M330" s="1">
        <v>0</v>
      </c>
    </row>
    <row r="331" spans="1:13">
      <c r="A331" s="1">
        <v>330</v>
      </c>
      <c r="B331" s="1" t="s">
        <v>131</v>
      </c>
      <c r="C331" s="1" t="s">
        <v>891</v>
      </c>
      <c r="D331" s="1" t="s">
        <v>430</v>
      </c>
      <c r="E331" s="1" t="s">
        <v>899</v>
      </c>
      <c r="F331" s="1">
        <v>0</v>
      </c>
      <c r="G331" s="1">
        <v>145</v>
      </c>
      <c r="H331" s="1">
        <v>0</v>
      </c>
      <c r="I331" s="1">
        <v>145</v>
      </c>
      <c r="J331" s="1">
        <v>0</v>
      </c>
      <c r="K331" s="1">
        <v>4</v>
      </c>
      <c r="L331" s="1">
        <v>0</v>
      </c>
      <c r="M331" s="1">
        <v>0</v>
      </c>
    </row>
    <row r="332" spans="1:13">
      <c r="A332" s="1">
        <v>331</v>
      </c>
      <c r="B332" s="1" t="s">
        <v>131</v>
      </c>
      <c r="C332" s="1" t="s">
        <v>891</v>
      </c>
      <c r="D332" s="1" t="s">
        <v>431</v>
      </c>
      <c r="E332" s="1" t="s">
        <v>900</v>
      </c>
      <c r="F332" s="1">
        <v>0</v>
      </c>
      <c r="G332" s="1">
        <v>83</v>
      </c>
      <c r="H332" s="1">
        <v>0</v>
      </c>
      <c r="I332" s="1">
        <v>83</v>
      </c>
      <c r="J332" s="1">
        <v>0</v>
      </c>
      <c r="K332" s="1">
        <v>0</v>
      </c>
      <c r="L332" s="1">
        <v>0</v>
      </c>
      <c r="M332" s="1">
        <v>0</v>
      </c>
    </row>
    <row r="333" spans="1:13">
      <c r="A333" s="1">
        <v>332</v>
      </c>
      <c r="B333" s="1" t="s">
        <v>131</v>
      </c>
      <c r="C333" s="1" t="s">
        <v>891</v>
      </c>
      <c r="D333" s="1" t="s">
        <v>432</v>
      </c>
      <c r="E333" s="1" t="s">
        <v>901</v>
      </c>
      <c r="F333" s="1">
        <v>0</v>
      </c>
      <c r="G333" s="1">
        <v>4</v>
      </c>
      <c r="H333" s="1">
        <v>0</v>
      </c>
      <c r="I333" s="1">
        <v>4</v>
      </c>
      <c r="J333" s="1">
        <v>0</v>
      </c>
      <c r="K333" s="1">
        <v>0</v>
      </c>
      <c r="L333" s="1">
        <v>0</v>
      </c>
      <c r="M333" s="1">
        <v>0</v>
      </c>
    </row>
    <row r="334" spans="1:13">
      <c r="A334" s="1">
        <v>333</v>
      </c>
      <c r="B334" s="1" t="s">
        <v>131</v>
      </c>
      <c r="C334" s="1" t="s">
        <v>891</v>
      </c>
      <c r="D334" s="1" t="s">
        <v>433</v>
      </c>
      <c r="E334" s="1" t="s">
        <v>902</v>
      </c>
      <c r="F334" s="1">
        <v>0</v>
      </c>
      <c r="G334" s="1">
        <v>14</v>
      </c>
      <c r="H334" s="1">
        <v>0</v>
      </c>
      <c r="I334" s="1">
        <v>14</v>
      </c>
      <c r="J334" s="1">
        <v>0</v>
      </c>
      <c r="K334" s="1">
        <v>0</v>
      </c>
      <c r="L334" s="1">
        <v>0</v>
      </c>
      <c r="M334" s="1">
        <v>0</v>
      </c>
    </row>
    <row r="335" spans="1:13">
      <c r="A335" s="1">
        <v>334</v>
      </c>
      <c r="B335" s="1" t="s">
        <v>131</v>
      </c>
      <c r="C335" s="1" t="s">
        <v>891</v>
      </c>
      <c r="D335" s="1" t="s">
        <v>434</v>
      </c>
      <c r="E335" s="1" t="s">
        <v>903</v>
      </c>
      <c r="F335" s="1">
        <v>0</v>
      </c>
      <c r="G335" s="1">
        <v>577</v>
      </c>
      <c r="H335" s="1">
        <v>0</v>
      </c>
      <c r="I335" s="1">
        <v>577</v>
      </c>
      <c r="J335" s="1">
        <v>0</v>
      </c>
      <c r="K335" s="1">
        <v>169</v>
      </c>
      <c r="L335" s="1">
        <v>0</v>
      </c>
      <c r="M335" s="1">
        <v>0</v>
      </c>
    </row>
    <row r="336" spans="1:13">
      <c r="A336" s="1">
        <v>335</v>
      </c>
      <c r="B336" s="1" t="s">
        <v>131</v>
      </c>
      <c r="C336" s="1" t="s">
        <v>891</v>
      </c>
      <c r="D336" s="1" t="s">
        <v>435</v>
      </c>
      <c r="E336" s="1" t="s">
        <v>904</v>
      </c>
      <c r="F336" s="1">
        <v>0</v>
      </c>
      <c r="G336" s="1">
        <v>115</v>
      </c>
      <c r="H336" s="1">
        <v>0</v>
      </c>
      <c r="I336" s="1">
        <v>115</v>
      </c>
      <c r="J336" s="1">
        <v>0</v>
      </c>
      <c r="K336" s="1">
        <v>428</v>
      </c>
      <c r="L336" s="1">
        <v>0</v>
      </c>
      <c r="M336" s="1">
        <v>0</v>
      </c>
    </row>
    <row r="337" spans="1:13">
      <c r="A337" s="1">
        <v>336</v>
      </c>
      <c r="B337" s="1" t="s">
        <v>131</v>
      </c>
      <c r="C337" s="1" t="s">
        <v>891</v>
      </c>
      <c r="D337" s="1" t="s">
        <v>436</v>
      </c>
      <c r="E337" s="1" t="s">
        <v>905</v>
      </c>
      <c r="F337" s="1">
        <v>0</v>
      </c>
      <c r="G337" s="1">
        <v>671</v>
      </c>
      <c r="H337" s="1">
        <v>0</v>
      </c>
      <c r="I337" s="1">
        <v>671</v>
      </c>
      <c r="J337" s="1">
        <v>0</v>
      </c>
      <c r="K337" s="1">
        <v>108</v>
      </c>
      <c r="L337" s="1">
        <v>0</v>
      </c>
      <c r="M337" s="1">
        <v>0</v>
      </c>
    </row>
    <row r="338" spans="1:13">
      <c r="A338" s="1">
        <v>337</v>
      </c>
      <c r="B338" s="1" t="s">
        <v>131</v>
      </c>
      <c r="C338" s="1" t="s">
        <v>891</v>
      </c>
      <c r="D338" s="1" t="s">
        <v>437</v>
      </c>
      <c r="E338" s="1" t="s">
        <v>906</v>
      </c>
      <c r="F338" s="1">
        <v>0</v>
      </c>
      <c r="G338" s="1">
        <v>222</v>
      </c>
      <c r="H338" s="1">
        <v>0</v>
      </c>
      <c r="I338" s="1">
        <v>222</v>
      </c>
      <c r="J338" s="1">
        <v>0</v>
      </c>
      <c r="K338" s="1">
        <v>0</v>
      </c>
      <c r="L338" s="1">
        <v>0</v>
      </c>
      <c r="M338" s="1">
        <v>0</v>
      </c>
    </row>
    <row r="339" spans="1:13">
      <c r="A339" s="1">
        <v>338</v>
      </c>
      <c r="B339" s="1" t="s">
        <v>131</v>
      </c>
      <c r="C339" s="1" t="s">
        <v>891</v>
      </c>
      <c r="D339" s="1" t="s">
        <v>438</v>
      </c>
      <c r="E339" s="1" t="s">
        <v>907</v>
      </c>
      <c r="F339" s="1">
        <v>0</v>
      </c>
      <c r="G339" s="1">
        <v>1302</v>
      </c>
      <c r="H339" s="1">
        <v>0</v>
      </c>
      <c r="I339" s="1">
        <v>1302</v>
      </c>
      <c r="J339" s="1">
        <v>0</v>
      </c>
      <c r="K339" s="1">
        <v>207</v>
      </c>
      <c r="L339" s="1">
        <v>0</v>
      </c>
      <c r="M339" s="1">
        <v>0</v>
      </c>
    </row>
    <row r="340" spans="1:13">
      <c r="A340" s="1">
        <v>339</v>
      </c>
      <c r="B340" s="1" t="s">
        <v>131</v>
      </c>
      <c r="C340" s="1" t="s">
        <v>891</v>
      </c>
      <c r="D340" s="1" t="s">
        <v>439</v>
      </c>
      <c r="E340" s="1" t="s">
        <v>908</v>
      </c>
      <c r="F340" s="1">
        <v>0</v>
      </c>
      <c r="G340" s="1">
        <v>201</v>
      </c>
      <c r="H340" s="1">
        <v>0</v>
      </c>
      <c r="I340" s="1">
        <v>201</v>
      </c>
      <c r="J340" s="1">
        <v>0</v>
      </c>
      <c r="K340" s="1">
        <v>0</v>
      </c>
      <c r="L340" s="1">
        <v>0</v>
      </c>
      <c r="M340" s="1">
        <v>0</v>
      </c>
    </row>
    <row r="341" spans="1:13">
      <c r="A341" s="1">
        <v>340</v>
      </c>
      <c r="B341" s="1" t="s">
        <v>131</v>
      </c>
      <c r="C341" s="1" t="s">
        <v>891</v>
      </c>
      <c r="D341" s="1" t="s">
        <v>440</v>
      </c>
      <c r="E341" s="1" t="s">
        <v>909</v>
      </c>
      <c r="F341" s="1">
        <v>0</v>
      </c>
      <c r="G341" s="1">
        <v>511</v>
      </c>
      <c r="H341" s="1">
        <v>0</v>
      </c>
      <c r="I341" s="1">
        <v>511</v>
      </c>
      <c r="J341" s="1">
        <v>0</v>
      </c>
      <c r="K341" s="1">
        <v>134</v>
      </c>
      <c r="L341" s="1">
        <v>0</v>
      </c>
      <c r="M341" s="1">
        <v>0</v>
      </c>
    </row>
    <row r="342" spans="1:13">
      <c r="A342" s="1">
        <v>341</v>
      </c>
      <c r="B342" s="1" t="s">
        <v>131</v>
      </c>
      <c r="C342" s="1" t="s">
        <v>891</v>
      </c>
      <c r="D342" s="1" t="s">
        <v>441</v>
      </c>
      <c r="E342" s="1" t="s">
        <v>910</v>
      </c>
      <c r="F342" s="1">
        <v>0</v>
      </c>
      <c r="G342" s="1">
        <v>1093</v>
      </c>
      <c r="H342" s="1">
        <v>0</v>
      </c>
      <c r="I342" s="1">
        <v>1093</v>
      </c>
      <c r="J342" s="1">
        <v>0</v>
      </c>
      <c r="K342" s="1">
        <v>752</v>
      </c>
      <c r="L342" s="1">
        <v>0</v>
      </c>
      <c r="M342" s="1">
        <v>0</v>
      </c>
    </row>
    <row r="343" spans="1:13">
      <c r="A343" s="1">
        <v>342</v>
      </c>
      <c r="B343" s="1" t="s">
        <v>131</v>
      </c>
      <c r="C343" s="1" t="s">
        <v>891</v>
      </c>
      <c r="D343" s="1" t="s">
        <v>442</v>
      </c>
      <c r="E343" s="1" t="s">
        <v>911</v>
      </c>
      <c r="F343" s="1">
        <v>0</v>
      </c>
      <c r="G343" s="1">
        <v>16</v>
      </c>
      <c r="H343" s="1">
        <v>0</v>
      </c>
      <c r="I343" s="1">
        <v>16</v>
      </c>
      <c r="J343" s="1">
        <v>0</v>
      </c>
      <c r="K343" s="1">
        <v>0</v>
      </c>
      <c r="L343" s="1">
        <v>0</v>
      </c>
      <c r="M343" s="1">
        <v>0</v>
      </c>
    </row>
    <row r="344" spans="1:13">
      <c r="A344" s="1">
        <v>343</v>
      </c>
      <c r="B344" s="1" t="s">
        <v>132</v>
      </c>
      <c r="C344" s="1" t="s">
        <v>912</v>
      </c>
      <c r="D344" s="1" t="s">
        <v>443</v>
      </c>
      <c r="E344" s="1" t="s">
        <v>913</v>
      </c>
      <c r="F344" s="1">
        <v>0</v>
      </c>
      <c r="G344" s="1">
        <v>1115</v>
      </c>
      <c r="H344" s="1">
        <v>0</v>
      </c>
      <c r="I344" s="1">
        <v>1115</v>
      </c>
      <c r="J344" s="1">
        <v>0</v>
      </c>
      <c r="K344" s="1">
        <v>4</v>
      </c>
      <c r="L344" s="1">
        <v>0</v>
      </c>
      <c r="M344" s="1">
        <v>0</v>
      </c>
    </row>
    <row r="345" spans="1:13">
      <c r="A345" s="1">
        <v>344</v>
      </c>
      <c r="B345" s="1" t="s">
        <v>133</v>
      </c>
      <c r="C345" s="1" t="s">
        <v>914</v>
      </c>
      <c r="D345" s="1" t="s">
        <v>444</v>
      </c>
      <c r="E345" s="1" t="s">
        <v>915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0</v>
      </c>
    </row>
    <row r="346" spans="1:13">
      <c r="A346" s="1">
        <v>345</v>
      </c>
      <c r="B346" s="1" t="s">
        <v>134</v>
      </c>
      <c r="C346" s="1" t="s">
        <v>916</v>
      </c>
      <c r="D346" s="1" t="s">
        <v>445</v>
      </c>
      <c r="E346" s="1" t="s">
        <v>916</v>
      </c>
      <c r="F346" s="1">
        <v>0</v>
      </c>
      <c r="G346" s="1">
        <v>2105</v>
      </c>
      <c r="H346" s="1">
        <v>0</v>
      </c>
      <c r="I346" s="1">
        <v>2105</v>
      </c>
      <c r="J346" s="1">
        <v>0</v>
      </c>
      <c r="K346" s="1">
        <v>7981</v>
      </c>
      <c r="L346" s="1">
        <v>0</v>
      </c>
      <c r="M346" s="1">
        <v>0</v>
      </c>
    </row>
    <row r="347" spans="1:13">
      <c r="A347" s="1">
        <v>346</v>
      </c>
      <c r="B347" s="1" t="s">
        <v>135</v>
      </c>
      <c r="C347" s="1" t="s">
        <v>917</v>
      </c>
      <c r="D347" s="1" t="s">
        <v>446</v>
      </c>
      <c r="E347" s="1" t="s">
        <v>918</v>
      </c>
      <c r="F347" s="1">
        <v>0</v>
      </c>
      <c r="G347" s="1">
        <v>17</v>
      </c>
      <c r="H347" s="1">
        <v>0</v>
      </c>
      <c r="I347" s="1">
        <v>17</v>
      </c>
      <c r="J347" s="1">
        <v>0</v>
      </c>
      <c r="K347" s="1">
        <v>0</v>
      </c>
      <c r="L347" s="1">
        <v>0</v>
      </c>
      <c r="M347" s="1">
        <v>0</v>
      </c>
    </row>
    <row r="348" spans="1:13">
      <c r="A348" s="1">
        <v>347</v>
      </c>
      <c r="B348" s="1" t="s">
        <v>135</v>
      </c>
      <c r="C348" s="1" t="s">
        <v>917</v>
      </c>
      <c r="D348" s="1" t="s">
        <v>447</v>
      </c>
      <c r="E348" s="1" t="s">
        <v>919</v>
      </c>
      <c r="F348" s="1">
        <v>0</v>
      </c>
      <c r="G348" s="1">
        <v>20</v>
      </c>
      <c r="H348" s="1">
        <v>0</v>
      </c>
      <c r="I348" s="1">
        <v>20</v>
      </c>
      <c r="J348" s="1">
        <v>0</v>
      </c>
      <c r="K348" s="1">
        <v>0</v>
      </c>
      <c r="L348" s="1">
        <v>0</v>
      </c>
      <c r="M348" s="1">
        <v>0</v>
      </c>
    </row>
    <row r="349" spans="1:13">
      <c r="A349" s="1">
        <v>348</v>
      </c>
      <c r="B349" s="1" t="s">
        <v>135</v>
      </c>
      <c r="C349" s="1" t="s">
        <v>917</v>
      </c>
      <c r="D349" s="1" t="s">
        <v>448</v>
      </c>
      <c r="E349" s="1" t="s">
        <v>920</v>
      </c>
      <c r="F349" s="1">
        <v>0</v>
      </c>
      <c r="G349" s="1">
        <v>82</v>
      </c>
      <c r="H349" s="1">
        <v>0</v>
      </c>
      <c r="I349" s="1">
        <v>82</v>
      </c>
      <c r="J349" s="1">
        <v>0</v>
      </c>
      <c r="K349" s="1">
        <v>0</v>
      </c>
      <c r="L349" s="1">
        <v>0</v>
      </c>
      <c r="M349" s="1">
        <v>0</v>
      </c>
    </row>
    <row r="350" spans="1:13">
      <c r="A350" s="1">
        <v>349</v>
      </c>
      <c r="B350" s="1" t="s">
        <v>135</v>
      </c>
      <c r="C350" s="1" t="s">
        <v>917</v>
      </c>
      <c r="D350" s="1" t="s">
        <v>449</v>
      </c>
      <c r="E350" s="1" t="s">
        <v>921</v>
      </c>
      <c r="F350" s="1">
        <v>0</v>
      </c>
      <c r="G350" s="1">
        <v>38</v>
      </c>
      <c r="H350" s="1">
        <v>0</v>
      </c>
      <c r="I350" s="1">
        <v>38</v>
      </c>
      <c r="J350" s="1">
        <v>0</v>
      </c>
      <c r="K350" s="1">
        <v>0</v>
      </c>
      <c r="L350" s="1">
        <v>0</v>
      </c>
      <c r="M350" s="1">
        <v>0</v>
      </c>
    </row>
    <row r="351" spans="1:13">
      <c r="A351" s="1">
        <v>350</v>
      </c>
      <c r="B351" s="1" t="s">
        <v>135</v>
      </c>
      <c r="C351" s="1" t="s">
        <v>917</v>
      </c>
      <c r="D351" s="1" t="s">
        <v>450</v>
      </c>
      <c r="E351" s="1" t="s">
        <v>922</v>
      </c>
      <c r="F351" s="1">
        <v>0</v>
      </c>
      <c r="G351" s="1">
        <v>0</v>
      </c>
      <c r="H351" s="1">
        <v>0</v>
      </c>
      <c r="I351" s="1">
        <v>0</v>
      </c>
      <c r="J351" s="1">
        <v>0</v>
      </c>
      <c r="K351" s="1">
        <v>0</v>
      </c>
      <c r="L351" s="1">
        <v>0</v>
      </c>
      <c r="M351" s="1">
        <v>0</v>
      </c>
    </row>
    <row r="352" spans="1:13">
      <c r="A352" s="1">
        <v>351</v>
      </c>
      <c r="B352" s="1" t="s">
        <v>135</v>
      </c>
      <c r="C352" s="1" t="s">
        <v>917</v>
      </c>
      <c r="D352" s="1" t="s">
        <v>451</v>
      </c>
      <c r="E352" s="1" t="s">
        <v>923</v>
      </c>
      <c r="F352" s="1">
        <v>0</v>
      </c>
      <c r="G352" s="1">
        <v>121</v>
      </c>
      <c r="H352" s="1">
        <v>0</v>
      </c>
      <c r="I352" s="1">
        <v>121</v>
      </c>
      <c r="J352" s="1">
        <v>0</v>
      </c>
      <c r="K352" s="1">
        <v>89</v>
      </c>
      <c r="L352" s="1">
        <v>0</v>
      </c>
      <c r="M352" s="1">
        <v>0</v>
      </c>
    </row>
    <row r="353" spans="1:13">
      <c r="A353" s="1">
        <v>352</v>
      </c>
      <c r="B353" s="1" t="s">
        <v>135</v>
      </c>
      <c r="C353" s="1" t="s">
        <v>917</v>
      </c>
      <c r="D353" s="1" t="s">
        <v>452</v>
      </c>
      <c r="E353" s="1" t="s">
        <v>924</v>
      </c>
      <c r="F353" s="1">
        <v>0</v>
      </c>
      <c r="G353" s="1">
        <v>12</v>
      </c>
      <c r="H353" s="1">
        <v>0</v>
      </c>
      <c r="I353" s="1">
        <v>12</v>
      </c>
      <c r="J353" s="1">
        <v>0</v>
      </c>
      <c r="K353" s="1">
        <v>0</v>
      </c>
      <c r="L353" s="1">
        <v>0</v>
      </c>
      <c r="M353" s="1">
        <v>0</v>
      </c>
    </row>
    <row r="354" spans="1:13">
      <c r="A354" s="1">
        <v>353</v>
      </c>
      <c r="B354" s="1" t="s">
        <v>135</v>
      </c>
      <c r="C354" s="1" t="s">
        <v>917</v>
      </c>
      <c r="D354" s="1" t="s">
        <v>453</v>
      </c>
      <c r="E354" s="1" t="s">
        <v>925</v>
      </c>
      <c r="F354" s="1">
        <v>0</v>
      </c>
      <c r="G354" s="1">
        <v>81</v>
      </c>
      <c r="H354" s="1">
        <v>0</v>
      </c>
      <c r="I354" s="1">
        <v>81</v>
      </c>
      <c r="J354" s="1">
        <v>0</v>
      </c>
      <c r="K354" s="1">
        <v>28</v>
      </c>
      <c r="L354" s="1">
        <v>0</v>
      </c>
      <c r="M354" s="1">
        <v>0</v>
      </c>
    </row>
    <row r="355" spans="1:13">
      <c r="A355" s="1">
        <v>354</v>
      </c>
      <c r="B355" s="1" t="s">
        <v>135</v>
      </c>
      <c r="C355" s="1" t="s">
        <v>917</v>
      </c>
      <c r="D355" s="1" t="s">
        <v>454</v>
      </c>
      <c r="E355" s="1" t="s">
        <v>926</v>
      </c>
      <c r="F355" s="1">
        <v>0</v>
      </c>
      <c r="G355" s="1">
        <v>38</v>
      </c>
      <c r="H355" s="1">
        <v>0</v>
      </c>
      <c r="I355" s="1">
        <v>38</v>
      </c>
      <c r="J355" s="1">
        <v>0</v>
      </c>
      <c r="K355" s="1">
        <v>8</v>
      </c>
      <c r="L355" s="1">
        <v>0</v>
      </c>
      <c r="M355" s="1">
        <v>0</v>
      </c>
    </row>
    <row r="356" spans="1:13">
      <c r="A356" s="1">
        <v>355</v>
      </c>
      <c r="B356" s="1" t="s">
        <v>135</v>
      </c>
      <c r="C356" s="1" t="s">
        <v>917</v>
      </c>
      <c r="D356" s="1" t="s">
        <v>455</v>
      </c>
      <c r="E356" s="1" t="s">
        <v>927</v>
      </c>
      <c r="F356" s="1">
        <v>0</v>
      </c>
      <c r="G356" s="1">
        <v>35</v>
      </c>
      <c r="H356" s="1">
        <v>0</v>
      </c>
      <c r="I356" s="1">
        <v>35</v>
      </c>
      <c r="J356" s="1">
        <v>0</v>
      </c>
      <c r="K356" s="1">
        <v>0</v>
      </c>
      <c r="L356" s="1">
        <v>0</v>
      </c>
      <c r="M356" s="1">
        <v>0</v>
      </c>
    </row>
    <row r="357" spans="1:13">
      <c r="A357" s="1">
        <v>356</v>
      </c>
      <c r="B357" s="1" t="s">
        <v>135</v>
      </c>
      <c r="C357" s="1" t="s">
        <v>917</v>
      </c>
      <c r="D357" s="1" t="s">
        <v>456</v>
      </c>
      <c r="E357" s="1" t="s">
        <v>928</v>
      </c>
      <c r="F357" s="1">
        <v>0</v>
      </c>
      <c r="G357" s="1">
        <v>317</v>
      </c>
      <c r="H357" s="1">
        <v>0</v>
      </c>
      <c r="I357" s="1">
        <v>317</v>
      </c>
      <c r="J357" s="1">
        <v>0</v>
      </c>
      <c r="K357" s="1">
        <v>0</v>
      </c>
      <c r="L357" s="1">
        <v>0</v>
      </c>
      <c r="M357" s="1">
        <v>0</v>
      </c>
    </row>
    <row r="358" spans="1:13">
      <c r="A358" s="1">
        <v>357</v>
      </c>
      <c r="B358" s="1" t="s">
        <v>136</v>
      </c>
      <c r="C358" s="1" t="s">
        <v>929</v>
      </c>
      <c r="D358" s="1" t="s">
        <v>457</v>
      </c>
      <c r="E358" s="1" t="s">
        <v>929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  <c r="K358" s="1">
        <v>0</v>
      </c>
      <c r="L358" s="1">
        <v>0</v>
      </c>
      <c r="M358" s="1">
        <v>0</v>
      </c>
    </row>
    <row r="359" spans="1:13">
      <c r="A359" s="1">
        <v>358</v>
      </c>
      <c r="B359" s="1" t="s">
        <v>137</v>
      </c>
      <c r="C359" s="1" t="s">
        <v>930</v>
      </c>
      <c r="D359" s="1" t="s">
        <v>458</v>
      </c>
      <c r="E359" s="1" t="s">
        <v>930</v>
      </c>
      <c r="F359" s="1">
        <v>0</v>
      </c>
      <c r="G359" s="1">
        <v>3335</v>
      </c>
      <c r="H359" s="1">
        <v>0</v>
      </c>
      <c r="I359" s="1">
        <v>3335</v>
      </c>
      <c r="J359" s="1">
        <v>0</v>
      </c>
      <c r="K359" s="1">
        <v>3</v>
      </c>
      <c r="L359" s="1">
        <v>0</v>
      </c>
      <c r="M359" s="1">
        <v>0</v>
      </c>
    </row>
    <row r="360" spans="1:13">
      <c r="A360" s="1">
        <v>359</v>
      </c>
      <c r="B360" s="1" t="s">
        <v>138</v>
      </c>
      <c r="C360" s="1" t="s">
        <v>931</v>
      </c>
      <c r="D360" s="1" t="s">
        <v>459</v>
      </c>
      <c r="E360" s="1" t="s">
        <v>932</v>
      </c>
      <c r="F360" s="1">
        <v>0</v>
      </c>
      <c r="G360" s="1">
        <v>4</v>
      </c>
      <c r="H360" s="1">
        <v>0</v>
      </c>
      <c r="I360" s="1">
        <v>0</v>
      </c>
      <c r="J360" s="1">
        <v>5</v>
      </c>
      <c r="K360" s="1">
        <v>12</v>
      </c>
      <c r="L360" s="1">
        <v>0</v>
      </c>
      <c r="M360" s="1">
        <v>2</v>
      </c>
    </row>
    <row r="361" spans="1:13">
      <c r="A361" s="1">
        <v>360</v>
      </c>
      <c r="B361" s="1" t="s">
        <v>139</v>
      </c>
      <c r="C361" s="1" t="s">
        <v>933</v>
      </c>
      <c r="D361" s="1" t="s">
        <v>460</v>
      </c>
      <c r="E361" s="1" t="s">
        <v>934</v>
      </c>
      <c r="F361" s="1">
        <v>0</v>
      </c>
      <c r="G361" s="1">
        <v>1628</v>
      </c>
      <c r="H361" s="1">
        <v>0</v>
      </c>
      <c r="I361" s="1">
        <v>0</v>
      </c>
      <c r="J361" s="1">
        <v>317</v>
      </c>
      <c r="K361" s="1">
        <v>869</v>
      </c>
      <c r="L361" s="1">
        <v>5</v>
      </c>
      <c r="M361" s="1">
        <v>119</v>
      </c>
    </row>
    <row r="362" spans="1:13">
      <c r="A362" s="1">
        <v>361</v>
      </c>
      <c r="B362" s="1" t="s">
        <v>140</v>
      </c>
      <c r="C362" s="1" t="s">
        <v>935</v>
      </c>
      <c r="D362" s="1" t="s">
        <v>461</v>
      </c>
      <c r="E362" s="1" t="s">
        <v>936</v>
      </c>
      <c r="F362" s="1">
        <v>1</v>
      </c>
      <c r="G362" s="1">
        <v>3310</v>
      </c>
      <c r="H362" s="1">
        <v>0</v>
      </c>
      <c r="I362" s="1">
        <v>43</v>
      </c>
      <c r="J362" s="1">
        <v>819</v>
      </c>
      <c r="K362" s="1">
        <v>3961</v>
      </c>
      <c r="L362" s="1">
        <v>8</v>
      </c>
      <c r="M362" s="1">
        <v>291</v>
      </c>
    </row>
    <row r="363" spans="1:13">
      <c r="A363" s="1">
        <v>362</v>
      </c>
      <c r="B363" s="1" t="s">
        <v>141</v>
      </c>
      <c r="C363" s="1" t="s">
        <v>937</v>
      </c>
      <c r="D363" s="1" t="s">
        <v>462</v>
      </c>
      <c r="E363" s="1" t="s">
        <v>938</v>
      </c>
      <c r="F363" s="1">
        <v>0</v>
      </c>
      <c r="G363" s="1">
        <v>51303</v>
      </c>
      <c r="H363" s="1">
        <v>0</v>
      </c>
      <c r="I363" s="1">
        <v>0</v>
      </c>
      <c r="J363" s="1">
        <v>54395</v>
      </c>
      <c r="K363" s="1">
        <v>65310</v>
      </c>
      <c r="L363" s="1">
        <v>4342</v>
      </c>
      <c r="M363" s="1">
        <v>7115</v>
      </c>
    </row>
    <row r="364" spans="1:13">
      <c r="A364" s="1">
        <v>363</v>
      </c>
      <c r="B364" s="1" t="s">
        <v>142</v>
      </c>
      <c r="C364" s="1" t="s">
        <v>939</v>
      </c>
      <c r="D364" s="1" t="s">
        <v>463</v>
      </c>
      <c r="E364" s="1" t="s">
        <v>939</v>
      </c>
      <c r="F364" s="1">
        <v>0</v>
      </c>
      <c r="G364" s="1">
        <v>161</v>
      </c>
      <c r="H364" s="1">
        <v>0</v>
      </c>
      <c r="I364" s="1">
        <v>161</v>
      </c>
      <c r="J364" s="1">
        <v>0</v>
      </c>
      <c r="K364" s="1">
        <v>0</v>
      </c>
      <c r="L364" s="1">
        <v>0</v>
      </c>
      <c r="M364" s="1">
        <v>0</v>
      </c>
    </row>
    <row r="365" spans="1:13">
      <c r="A365" s="1">
        <v>364</v>
      </c>
      <c r="B365" s="1" t="s">
        <v>143</v>
      </c>
      <c r="C365" s="1" t="s">
        <v>940</v>
      </c>
      <c r="D365" s="1" t="s">
        <v>464</v>
      </c>
      <c r="E365" s="1" t="s">
        <v>940</v>
      </c>
      <c r="F365" s="1">
        <v>0</v>
      </c>
      <c r="G365" s="1">
        <v>2149</v>
      </c>
      <c r="H365" s="1">
        <v>0</v>
      </c>
      <c r="I365" s="1">
        <v>0</v>
      </c>
      <c r="J365" s="1">
        <v>69</v>
      </c>
      <c r="K365" s="1">
        <v>122</v>
      </c>
      <c r="L365" s="1">
        <v>9</v>
      </c>
      <c r="M365" s="1">
        <v>2</v>
      </c>
    </row>
    <row r="366" spans="1:13">
      <c r="F366">
        <f>SUM(F2:F365)</f>
        <v>15</v>
      </c>
      <c r="G366">
        <f>SUM(G2:G365)</f>
        <v>1573534</v>
      </c>
      <c r="H366">
        <f>SUM(H2:H365)</f>
        <v>0</v>
      </c>
      <c r="I366">
        <f>SUM(I2:I365)</f>
        <v>15835</v>
      </c>
      <c r="L366">
        <f>SUM(L2:L365)</f>
        <v>396990</v>
      </c>
      <c r="M366">
        <f>SUM(M2:M365)</f>
        <v>639407</v>
      </c>
    </row>
  </sheetData>
  <pageMargins left="0.70866141732283472" right="0.70866141732283472" top="0.74803149606299213" bottom="0.74803149606299213" header="0.31496062992125984" footer="0.31496062992125984"/>
  <pageSetup paperSize="5" scale="81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3:S147"/>
  <sheetViews>
    <sheetView topLeftCell="A3" zoomScale="70" zoomScaleNormal="70" workbookViewId="0">
      <pane xSplit="2" ySplit="2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defaultRowHeight="16.5"/>
  <cols>
    <col min="1" max="1" width="9.140625" style="30"/>
    <col min="2" max="2" width="51" style="64" customWidth="1"/>
    <col min="3" max="4" width="12.5703125" style="30" customWidth="1"/>
    <col min="5" max="5" width="17.85546875" style="30" customWidth="1"/>
    <col min="6" max="10" width="12.5703125" style="30" customWidth="1"/>
    <col min="11" max="11" width="19.5703125" style="30" customWidth="1"/>
    <col min="12" max="17" width="12.5703125" style="30" customWidth="1"/>
    <col min="18" max="18" width="13.140625" style="30" bestFit="1" customWidth="1"/>
    <col min="19" max="19" width="10.140625" style="30" bestFit="1" customWidth="1"/>
    <col min="20" max="16384" width="9.140625" style="30"/>
  </cols>
  <sheetData>
    <row r="3" spans="1:19" s="54" customFormat="1" ht="132">
      <c r="A3" s="7" t="s">
        <v>1103</v>
      </c>
      <c r="B3" s="8" t="s">
        <v>999</v>
      </c>
      <c r="C3" s="8" t="s">
        <v>1104</v>
      </c>
      <c r="D3" s="8" t="s">
        <v>1105</v>
      </c>
      <c r="E3" s="8" t="s">
        <v>1106</v>
      </c>
      <c r="F3" s="8" t="s">
        <v>1107</v>
      </c>
      <c r="G3" s="8" t="s">
        <v>1108</v>
      </c>
      <c r="H3" s="8" t="s">
        <v>1109</v>
      </c>
      <c r="I3" s="8" t="s">
        <v>1110</v>
      </c>
      <c r="J3" s="8" t="s">
        <v>1111</v>
      </c>
      <c r="K3" s="8" t="s">
        <v>1112</v>
      </c>
      <c r="L3" s="8" t="s">
        <v>1113</v>
      </c>
      <c r="M3" s="8" t="s">
        <v>1114</v>
      </c>
      <c r="N3" s="8" t="s">
        <v>1115</v>
      </c>
      <c r="O3" s="8" t="s">
        <v>1116</v>
      </c>
      <c r="P3" s="8" t="s">
        <v>1117</v>
      </c>
      <c r="Q3" s="8" t="s">
        <v>1118</v>
      </c>
      <c r="R3" s="8" t="s">
        <v>1119</v>
      </c>
    </row>
    <row r="4" spans="1:19" s="54" customFormat="1">
      <c r="A4" s="77" t="s">
        <v>1120</v>
      </c>
      <c r="B4" s="78"/>
      <c r="C4" s="69">
        <v>25</v>
      </c>
      <c r="D4" s="69">
        <v>50</v>
      </c>
      <c r="E4" s="69">
        <v>50</v>
      </c>
      <c r="F4" s="69">
        <v>25</v>
      </c>
      <c r="G4" s="69">
        <v>10000</v>
      </c>
      <c r="H4" s="69">
        <v>25</v>
      </c>
      <c r="I4" s="69">
        <v>25</v>
      </c>
      <c r="J4" s="69">
        <v>10000</v>
      </c>
      <c r="K4" s="69">
        <v>1000</v>
      </c>
      <c r="L4" s="69">
        <v>10000</v>
      </c>
      <c r="M4" s="69">
        <v>10000</v>
      </c>
      <c r="N4" s="69">
        <v>25</v>
      </c>
      <c r="O4" s="69">
        <v>100000</v>
      </c>
      <c r="P4" s="69">
        <v>50000</v>
      </c>
      <c r="Q4" s="69">
        <v>50000</v>
      </c>
      <c r="R4" s="55"/>
    </row>
    <row r="5" spans="1:19" ht="33">
      <c r="A5" s="14">
        <v>964</v>
      </c>
      <c r="B5" s="18" t="s">
        <v>917</v>
      </c>
      <c r="C5" s="70">
        <v>0</v>
      </c>
      <c r="D5" s="70">
        <v>0</v>
      </c>
      <c r="E5" s="70">
        <v>0</v>
      </c>
      <c r="F5" s="70">
        <v>1</v>
      </c>
      <c r="G5" s="70">
        <v>0</v>
      </c>
      <c r="H5" s="70">
        <v>0</v>
      </c>
      <c r="I5" s="70">
        <v>0</v>
      </c>
      <c r="J5" s="70">
        <v>0</v>
      </c>
      <c r="K5" s="70">
        <v>0</v>
      </c>
      <c r="L5" s="70">
        <v>0</v>
      </c>
      <c r="M5" s="70">
        <v>0</v>
      </c>
      <c r="N5" s="70">
        <v>0</v>
      </c>
      <c r="O5" s="70">
        <v>0</v>
      </c>
      <c r="P5" s="70">
        <v>0</v>
      </c>
      <c r="Q5" s="70">
        <v>0</v>
      </c>
      <c r="R5" s="13">
        <f>+C5*25+D5*50+E5*50+F5*25+G5*10000+H5*25+I5*25+J5*10000+K5*1000+L5*10000+M5*10000+N5*25+O5*100000+P5*50000+Q5*50000</f>
        <v>25</v>
      </c>
      <c r="S5" s="30">
        <f>COUNTIF(Calculation!$B$4:$B$142,A5)</f>
        <v>1</v>
      </c>
    </row>
    <row r="6" spans="1:19">
      <c r="A6" s="14">
        <v>661</v>
      </c>
      <c r="B6" s="18" t="s">
        <v>785</v>
      </c>
      <c r="C6" s="70">
        <v>0</v>
      </c>
      <c r="D6" s="70">
        <v>0</v>
      </c>
      <c r="E6" s="70">
        <v>473</v>
      </c>
      <c r="F6" s="70">
        <v>411</v>
      </c>
      <c r="G6" s="70">
        <v>0</v>
      </c>
      <c r="H6" s="70">
        <v>3</v>
      </c>
      <c r="I6" s="70">
        <v>23</v>
      </c>
      <c r="J6" s="70">
        <v>0</v>
      </c>
      <c r="K6" s="70">
        <v>0</v>
      </c>
      <c r="L6" s="70">
        <v>0</v>
      </c>
      <c r="M6" s="70">
        <v>83</v>
      </c>
      <c r="N6" s="70">
        <v>6136</v>
      </c>
      <c r="O6" s="70">
        <v>0</v>
      </c>
      <c r="P6" s="70">
        <v>1</v>
      </c>
      <c r="Q6" s="70">
        <v>7</v>
      </c>
      <c r="R6" s="13">
        <f t="shared" ref="R6:R69" si="0">+C6*25+D6*50+E6*50+F6*25+G6*10000+H6*25+I6*25+J6*10000+K6*1000+L6*10000+M6*10000+N6*25+O6*100000+P6*50000+Q6*50000</f>
        <v>1417975</v>
      </c>
      <c r="S6" s="30">
        <f>COUNTIF(Calculation!$B$4:$B$142,A6)</f>
        <v>1</v>
      </c>
    </row>
    <row r="7" spans="1:19">
      <c r="A7" s="14">
        <v>623</v>
      </c>
      <c r="B7" s="18" t="s">
        <v>692</v>
      </c>
      <c r="C7" s="70">
        <v>0</v>
      </c>
      <c r="D7" s="70">
        <v>0</v>
      </c>
      <c r="E7" s="70">
        <v>199</v>
      </c>
      <c r="F7" s="70">
        <v>123</v>
      </c>
      <c r="G7" s="70">
        <v>0</v>
      </c>
      <c r="H7" s="70">
        <v>0</v>
      </c>
      <c r="I7" s="70">
        <v>1</v>
      </c>
      <c r="J7" s="70">
        <v>1</v>
      </c>
      <c r="K7" s="70">
        <v>0</v>
      </c>
      <c r="L7" s="70">
        <v>0</v>
      </c>
      <c r="M7" s="70">
        <v>12</v>
      </c>
      <c r="N7" s="70">
        <v>1557</v>
      </c>
      <c r="O7" s="70">
        <v>1</v>
      </c>
      <c r="P7" s="70">
        <v>0</v>
      </c>
      <c r="Q7" s="70">
        <v>2</v>
      </c>
      <c r="R7" s="13">
        <f t="shared" si="0"/>
        <v>381975</v>
      </c>
      <c r="S7" s="30">
        <f>COUNTIF(Calculation!$B$4:$B$142,A7)</f>
        <v>1</v>
      </c>
    </row>
    <row r="8" spans="1:19" ht="33">
      <c r="A8" s="14">
        <v>821</v>
      </c>
      <c r="B8" s="18" t="s">
        <v>868</v>
      </c>
      <c r="C8" s="70">
        <v>0</v>
      </c>
      <c r="D8" s="70">
        <v>0</v>
      </c>
      <c r="E8" s="70">
        <v>1470</v>
      </c>
      <c r="F8" s="70">
        <v>20</v>
      </c>
      <c r="G8" s="70">
        <v>0</v>
      </c>
      <c r="H8" s="70">
        <v>1</v>
      </c>
      <c r="I8" s="70">
        <v>10</v>
      </c>
      <c r="J8" s="70">
        <v>0</v>
      </c>
      <c r="K8" s="70">
        <v>0</v>
      </c>
      <c r="L8" s="70">
        <v>1</v>
      </c>
      <c r="M8" s="70">
        <v>9</v>
      </c>
      <c r="N8" s="70">
        <v>2582</v>
      </c>
      <c r="O8" s="70">
        <v>0</v>
      </c>
      <c r="P8" s="70">
        <v>0</v>
      </c>
      <c r="Q8" s="70">
        <v>0</v>
      </c>
      <c r="R8" s="13">
        <f t="shared" si="0"/>
        <v>238825</v>
      </c>
      <c r="S8" s="30">
        <f>COUNTIF(Calculation!$B$4:$B$142,A8)</f>
        <v>1</v>
      </c>
    </row>
    <row r="9" spans="1:19">
      <c r="A9" s="14">
        <v>688</v>
      </c>
      <c r="B9" s="18" t="s">
        <v>985</v>
      </c>
      <c r="C9" s="70">
        <v>0</v>
      </c>
      <c r="D9" s="70">
        <v>0</v>
      </c>
      <c r="E9" s="70">
        <v>0</v>
      </c>
      <c r="F9" s="70">
        <v>0</v>
      </c>
      <c r="G9" s="70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13">
        <f t="shared" si="0"/>
        <v>0</v>
      </c>
      <c r="S9" s="30">
        <f>COUNTIF(Calculation!$B$4:$B$142,A9)</f>
        <v>0</v>
      </c>
    </row>
    <row r="10" spans="1:19">
      <c r="A10" s="14">
        <v>647</v>
      </c>
      <c r="B10" s="18" t="s">
        <v>721</v>
      </c>
      <c r="C10" s="70">
        <v>0</v>
      </c>
      <c r="D10" s="70">
        <v>0</v>
      </c>
      <c r="E10" s="70">
        <v>498</v>
      </c>
      <c r="F10" s="70">
        <v>284</v>
      </c>
      <c r="G10" s="70">
        <v>0</v>
      </c>
      <c r="H10" s="70">
        <v>1</v>
      </c>
      <c r="I10" s="70">
        <v>21</v>
      </c>
      <c r="J10" s="70">
        <v>0</v>
      </c>
      <c r="K10" s="70">
        <v>0</v>
      </c>
      <c r="L10" s="70">
        <v>0</v>
      </c>
      <c r="M10" s="70">
        <v>30</v>
      </c>
      <c r="N10" s="70">
        <v>1308</v>
      </c>
      <c r="O10" s="70">
        <v>0</v>
      </c>
      <c r="P10" s="70">
        <v>0</v>
      </c>
      <c r="Q10" s="70">
        <v>0</v>
      </c>
      <c r="R10" s="13">
        <f t="shared" si="0"/>
        <v>365250</v>
      </c>
      <c r="S10" s="30">
        <f>COUNTIF(Calculation!$B$4:$B$142,A10)</f>
        <v>1</v>
      </c>
    </row>
    <row r="11" spans="1:19">
      <c r="A11" s="14">
        <v>630</v>
      </c>
      <c r="B11" s="18" t="s">
        <v>697</v>
      </c>
      <c r="C11" s="70">
        <v>0</v>
      </c>
      <c r="D11" s="70">
        <v>0</v>
      </c>
      <c r="E11" s="70">
        <v>80</v>
      </c>
      <c r="F11" s="70">
        <v>16</v>
      </c>
      <c r="G11" s="70">
        <v>0</v>
      </c>
      <c r="H11" s="70">
        <v>0</v>
      </c>
      <c r="I11" s="70">
        <v>2</v>
      </c>
      <c r="J11" s="70">
        <v>0</v>
      </c>
      <c r="K11" s="70">
        <v>0</v>
      </c>
      <c r="L11" s="70">
        <v>0</v>
      </c>
      <c r="M11" s="70">
        <v>4</v>
      </c>
      <c r="N11" s="70">
        <v>223</v>
      </c>
      <c r="O11" s="70">
        <v>0</v>
      </c>
      <c r="P11" s="70">
        <v>0</v>
      </c>
      <c r="Q11" s="70">
        <v>0</v>
      </c>
      <c r="R11" s="13">
        <f t="shared" si="0"/>
        <v>50025</v>
      </c>
      <c r="S11" s="30">
        <f>COUNTIF(Calculation!$B$4:$B$142,A11)</f>
        <v>1</v>
      </c>
    </row>
    <row r="12" spans="1:19">
      <c r="A12" s="14">
        <v>648</v>
      </c>
      <c r="B12" s="18" t="s">
        <v>722</v>
      </c>
      <c r="C12" s="70">
        <v>0</v>
      </c>
      <c r="D12" s="70">
        <v>0</v>
      </c>
      <c r="E12" s="70">
        <v>1320</v>
      </c>
      <c r="F12" s="70">
        <v>103</v>
      </c>
      <c r="G12" s="70">
        <v>0</v>
      </c>
      <c r="H12" s="70">
        <v>5</v>
      </c>
      <c r="I12" s="70">
        <v>5</v>
      </c>
      <c r="J12" s="70">
        <v>0</v>
      </c>
      <c r="K12" s="70">
        <v>0</v>
      </c>
      <c r="L12" s="70">
        <v>0</v>
      </c>
      <c r="M12" s="70">
        <v>10</v>
      </c>
      <c r="N12" s="70">
        <v>1214</v>
      </c>
      <c r="O12" s="70">
        <v>0</v>
      </c>
      <c r="P12" s="70">
        <v>0</v>
      </c>
      <c r="Q12" s="70">
        <v>2</v>
      </c>
      <c r="R12" s="13">
        <f t="shared" si="0"/>
        <v>299175</v>
      </c>
      <c r="S12" s="30">
        <f>COUNTIF(Calculation!$B$4:$B$142,A12)</f>
        <v>1</v>
      </c>
    </row>
    <row r="13" spans="1:19">
      <c r="A13" s="14">
        <v>649</v>
      </c>
      <c r="B13" s="18" t="s">
        <v>725</v>
      </c>
      <c r="C13" s="70">
        <v>0</v>
      </c>
      <c r="D13" s="70">
        <v>0</v>
      </c>
      <c r="E13" s="70">
        <v>2914</v>
      </c>
      <c r="F13" s="70">
        <v>472</v>
      </c>
      <c r="G13" s="70">
        <v>0</v>
      </c>
      <c r="H13" s="70">
        <v>2</v>
      </c>
      <c r="I13" s="70">
        <v>10</v>
      </c>
      <c r="J13" s="70">
        <v>0</v>
      </c>
      <c r="K13" s="70">
        <v>0</v>
      </c>
      <c r="L13" s="70">
        <v>0</v>
      </c>
      <c r="M13" s="70">
        <v>71</v>
      </c>
      <c r="N13" s="70">
        <v>7753</v>
      </c>
      <c r="O13" s="70">
        <v>0</v>
      </c>
      <c r="P13" s="70">
        <v>3</v>
      </c>
      <c r="Q13" s="70">
        <v>13</v>
      </c>
      <c r="R13" s="13">
        <f t="shared" si="0"/>
        <v>1861625</v>
      </c>
      <c r="S13" s="30">
        <f>COUNTIF(Calculation!$B$4:$B$142,A13)</f>
        <v>1</v>
      </c>
    </row>
    <row r="14" spans="1:19">
      <c r="A14" s="14">
        <v>662</v>
      </c>
      <c r="B14" s="18" t="s">
        <v>787</v>
      </c>
      <c r="C14" s="70">
        <v>0</v>
      </c>
      <c r="D14" s="70">
        <v>0</v>
      </c>
      <c r="E14" s="70">
        <v>193</v>
      </c>
      <c r="F14" s="70">
        <v>52</v>
      </c>
      <c r="G14" s="70">
        <v>0</v>
      </c>
      <c r="H14" s="70">
        <v>5</v>
      </c>
      <c r="I14" s="70">
        <v>1</v>
      </c>
      <c r="J14" s="70">
        <v>0</v>
      </c>
      <c r="K14" s="70">
        <v>0</v>
      </c>
      <c r="L14" s="70">
        <v>0</v>
      </c>
      <c r="M14" s="70">
        <v>11</v>
      </c>
      <c r="N14" s="70">
        <v>1079</v>
      </c>
      <c r="O14" s="70">
        <v>0</v>
      </c>
      <c r="P14" s="70">
        <v>2</v>
      </c>
      <c r="Q14" s="70">
        <v>2</v>
      </c>
      <c r="R14" s="13">
        <f t="shared" si="0"/>
        <v>348075</v>
      </c>
      <c r="S14" s="30">
        <f>COUNTIF(Calculation!$B$4:$B$142,A14)</f>
        <v>1</v>
      </c>
    </row>
    <row r="15" spans="1:19">
      <c r="A15" s="14">
        <v>671</v>
      </c>
      <c r="B15" s="18" t="s">
        <v>796</v>
      </c>
      <c r="C15" s="70">
        <v>0</v>
      </c>
      <c r="D15" s="70">
        <v>0</v>
      </c>
      <c r="E15" s="70">
        <v>142</v>
      </c>
      <c r="F15" s="70">
        <v>51</v>
      </c>
      <c r="G15" s="70">
        <v>0</v>
      </c>
      <c r="H15" s="70">
        <v>1</v>
      </c>
      <c r="I15" s="70">
        <v>0</v>
      </c>
      <c r="J15" s="70">
        <v>0</v>
      </c>
      <c r="K15" s="70">
        <v>0</v>
      </c>
      <c r="L15" s="70">
        <v>0</v>
      </c>
      <c r="M15" s="70">
        <v>6</v>
      </c>
      <c r="N15" s="70">
        <v>1258</v>
      </c>
      <c r="O15" s="70">
        <v>0</v>
      </c>
      <c r="P15" s="70">
        <v>0</v>
      </c>
      <c r="Q15" s="70">
        <v>2</v>
      </c>
      <c r="R15" s="13">
        <f t="shared" si="0"/>
        <v>199850</v>
      </c>
      <c r="S15" s="30">
        <f>COUNTIF(Calculation!$B$4:$B$142,A15)</f>
        <v>1</v>
      </c>
    </row>
    <row r="16" spans="1:19">
      <c r="A16" s="14">
        <v>670</v>
      </c>
      <c r="B16" s="18" t="s">
        <v>794</v>
      </c>
      <c r="C16" s="70">
        <v>0</v>
      </c>
      <c r="D16" s="70">
        <v>0</v>
      </c>
      <c r="E16" s="70">
        <v>9</v>
      </c>
      <c r="F16" s="70">
        <v>160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70">
        <v>1</v>
      </c>
      <c r="M16" s="70">
        <v>96</v>
      </c>
      <c r="N16" s="70">
        <v>1660</v>
      </c>
      <c r="O16" s="70">
        <v>0</v>
      </c>
      <c r="P16" s="70">
        <v>0</v>
      </c>
      <c r="Q16" s="70">
        <v>5</v>
      </c>
      <c r="R16" s="13">
        <f t="shared" si="0"/>
        <v>1265950</v>
      </c>
      <c r="S16" s="30">
        <f>COUNTIF(Calculation!$B$4:$B$142,A16)</f>
        <v>1</v>
      </c>
    </row>
    <row r="17" spans="1:19">
      <c r="A17" s="14">
        <v>702</v>
      </c>
      <c r="B17" s="18" t="s">
        <v>798</v>
      </c>
      <c r="C17" s="70">
        <v>0</v>
      </c>
      <c r="D17" s="70">
        <v>0</v>
      </c>
      <c r="E17" s="70">
        <v>907</v>
      </c>
      <c r="F17" s="70">
        <v>254</v>
      </c>
      <c r="G17" s="70">
        <v>0</v>
      </c>
      <c r="H17" s="70">
        <v>0</v>
      </c>
      <c r="I17" s="70">
        <v>2</v>
      </c>
      <c r="J17" s="70">
        <v>0</v>
      </c>
      <c r="K17" s="70">
        <v>0</v>
      </c>
      <c r="L17" s="70">
        <v>0</v>
      </c>
      <c r="M17" s="70">
        <v>17</v>
      </c>
      <c r="N17" s="70">
        <v>2290</v>
      </c>
      <c r="O17" s="70">
        <v>0</v>
      </c>
      <c r="P17" s="70">
        <v>0</v>
      </c>
      <c r="Q17" s="70">
        <v>2</v>
      </c>
      <c r="R17" s="13">
        <f t="shared" si="0"/>
        <v>379000</v>
      </c>
      <c r="S17" s="30">
        <f>COUNTIF(Calculation!$B$4:$B$142,A17)</f>
        <v>1</v>
      </c>
    </row>
    <row r="18" spans="1:19">
      <c r="A18" s="14">
        <v>657</v>
      </c>
      <c r="B18" s="18" t="s">
        <v>773</v>
      </c>
      <c r="C18" s="70">
        <v>0</v>
      </c>
      <c r="D18" s="70">
        <v>0</v>
      </c>
      <c r="E18" s="70">
        <v>913</v>
      </c>
      <c r="F18" s="70">
        <v>48</v>
      </c>
      <c r="G18" s="70">
        <v>0</v>
      </c>
      <c r="H18" s="70">
        <v>0</v>
      </c>
      <c r="I18" s="70">
        <v>8</v>
      </c>
      <c r="J18" s="70">
        <v>0</v>
      </c>
      <c r="K18" s="70">
        <v>0</v>
      </c>
      <c r="L18" s="70">
        <v>0</v>
      </c>
      <c r="M18" s="70">
        <v>4</v>
      </c>
      <c r="N18" s="70">
        <v>750</v>
      </c>
      <c r="O18" s="70">
        <v>0</v>
      </c>
      <c r="P18" s="70">
        <v>0</v>
      </c>
      <c r="Q18" s="70">
        <v>0</v>
      </c>
      <c r="R18" s="13">
        <f t="shared" si="0"/>
        <v>105800</v>
      </c>
      <c r="S18" s="30">
        <f>COUNTIF(Calculation!$B$4:$B$142,A18)</f>
        <v>1</v>
      </c>
    </row>
    <row r="19" spans="1:19">
      <c r="A19" s="14">
        <v>631</v>
      </c>
      <c r="B19" s="18" t="s">
        <v>698</v>
      </c>
      <c r="C19" s="70">
        <v>0</v>
      </c>
      <c r="D19" s="70">
        <v>0</v>
      </c>
      <c r="E19" s="70">
        <v>16</v>
      </c>
      <c r="F19" s="70">
        <v>0</v>
      </c>
      <c r="G19" s="70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5</v>
      </c>
      <c r="O19" s="70">
        <v>0</v>
      </c>
      <c r="P19" s="70">
        <v>0</v>
      </c>
      <c r="Q19" s="70">
        <v>0</v>
      </c>
      <c r="R19" s="13">
        <f t="shared" si="0"/>
        <v>925</v>
      </c>
      <c r="S19" s="30">
        <f>COUNTIF(Calculation!$B$4:$B$142,A19)</f>
        <v>1</v>
      </c>
    </row>
    <row r="20" spans="1:19">
      <c r="A20" s="14">
        <v>650</v>
      </c>
      <c r="B20" s="18" t="s">
        <v>730</v>
      </c>
      <c r="C20" s="70">
        <v>0</v>
      </c>
      <c r="D20" s="70">
        <v>0</v>
      </c>
      <c r="E20" s="70">
        <v>53</v>
      </c>
      <c r="F20" s="70">
        <v>29</v>
      </c>
      <c r="G20" s="70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30</v>
      </c>
      <c r="N20" s="70">
        <v>817</v>
      </c>
      <c r="O20" s="70">
        <v>0</v>
      </c>
      <c r="P20" s="70">
        <v>1</v>
      </c>
      <c r="Q20" s="70">
        <v>0</v>
      </c>
      <c r="R20" s="13">
        <f t="shared" si="0"/>
        <v>373800</v>
      </c>
      <c r="S20" s="30">
        <f>COUNTIF(Calculation!$B$4:$B$142,A20)</f>
        <v>1</v>
      </c>
    </row>
    <row r="21" spans="1:19">
      <c r="A21" s="14">
        <v>632</v>
      </c>
      <c r="B21" s="18" t="s">
        <v>700</v>
      </c>
      <c r="C21" s="70">
        <v>0</v>
      </c>
      <c r="D21" s="70">
        <v>0</v>
      </c>
      <c r="E21" s="70">
        <v>55</v>
      </c>
      <c r="F21" s="70">
        <v>5</v>
      </c>
      <c r="G21" s="70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237</v>
      </c>
      <c r="O21" s="70">
        <v>0</v>
      </c>
      <c r="P21" s="70">
        <v>0</v>
      </c>
      <c r="Q21" s="70">
        <v>0</v>
      </c>
      <c r="R21" s="13">
        <f t="shared" si="0"/>
        <v>8800</v>
      </c>
      <c r="S21" s="30">
        <f>COUNTIF(Calculation!$B$4:$B$142,A21)</f>
        <v>1</v>
      </c>
    </row>
    <row r="22" spans="1:19">
      <c r="A22" s="14">
        <v>135</v>
      </c>
      <c r="B22" s="18" t="s">
        <v>594</v>
      </c>
      <c r="C22" s="70">
        <v>0</v>
      </c>
      <c r="D22" s="70">
        <v>0</v>
      </c>
      <c r="E22" s="70">
        <v>27</v>
      </c>
      <c r="F22" s="70">
        <v>0</v>
      </c>
      <c r="G22" s="70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1</v>
      </c>
      <c r="N22" s="70">
        <v>13</v>
      </c>
      <c r="O22" s="70">
        <v>0</v>
      </c>
      <c r="P22" s="70">
        <v>0</v>
      </c>
      <c r="Q22" s="70">
        <v>0</v>
      </c>
      <c r="R22" s="13">
        <f t="shared" si="0"/>
        <v>11675</v>
      </c>
      <c r="S22" s="30">
        <f>COUNTIF(Calculation!$B$4:$B$142,A22)</f>
        <v>1</v>
      </c>
    </row>
    <row r="23" spans="1:19">
      <c r="A23" s="14">
        <v>212</v>
      </c>
      <c r="B23" s="18" t="s">
        <v>653</v>
      </c>
      <c r="C23" s="70">
        <v>0</v>
      </c>
      <c r="D23" s="70">
        <v>0</v>
      </c>
      <c r="E23" s="70">
        <v>102</v>
      </c>
      <c r="F23" s="70">
        <v>6</v>
      </c>
      <c r="G23" s="70">
        <v>0</v>
      </c>
      <c r="H23" s="70">
        <v>0</v>
      </c>
      <c r="I23" s="70">
        <v>0</v>
      </c>
      <c r="J23" s="70">
        <v>0</v>
      </c>
      <c r="K23" s="70">
        <v>0</v>
      </c>
      <c r="L23" s="70">
        <v>0</v>
      </c>
      <c r="M23" s="70">
        <v>16</v>
      </c>
      <c r="N23" s="70">
        <v>885</v>
      </c>
      <c r="O23" s="70">
        <v>0</v>
      </c>
      <c r="P23" s="70">
        <v>0</v>
      </c>
      <c r="Q23" s="70">
        <v>0</v>
      </c>
      <c r="R23" s="13">
        <f t="shared" si="0"/>
        <v>187375</v>
      </c>
      <c r="S23" s="30">
        <f>COUNTIF(Calculation!$B$4:$B$142,A23)</f>
        <v>1</v>
      </c>
    </row>
    <row r="24" spans="1:19">
      <c r="A24" s="14">
        <v>604</v>
      </c>
      <c r="B24" s="18" t="s">
        <v>687</v>
      </c>
      <c r="C24" s="70">
        <v>0</v>
      </c>
      <c r="D24" s="70">
        <v>0</v>
      </c>
      <c r="E24" s="70">
        <v>178</v>
      </c>
      <c r="F24" s="70">
        <v>0</v>
      </c>
      <c r="G24" s="70">
        <v>0</v>
      </c>
      <c r="H24" s="70">
        <v>0</v>
      </c>
      <c r="I24" s="70">
        <v>0</v>
      </c>
      <c r="J24" s="70">
        <v>0</v>
      </c>
      <c r="K24" s="70">
        <v>0</v>
      </c>
      <c r="L24" s="70">
        <v>0</v>
      </c>
      <c r="M24" s="70">
        <v>0</v>
      </c>
      <c r="N24" s="70">
        <v>7</v>
      </c>
      <c r="O24" s="70">
        <v>0</v>
      </c>
      <c r="P24" s="70">
        <v>0</v>
      </c>
      <c r="Q24" s="70">
        <v>0</v>
      </c>
      <c r="R24" s="13">
        <f t="shared" si="0"/>
        <v>9075</v>
      </c>
      <c r="S24" s="30">
        <f>COUNTIF(Calculation!$B$4:$B$142,A24)</f>
        <v>1</v>
      </c>
    </row>
    <row r="25" spans="1:19">
      <c r="A25" s="14">
        <v>206</v>
      </c>
      <c r="B25" s="18" t="s">
        <v>948</v>
      </c>
      <c r="C25" s="70">
        <v>0</v>
      </c>
      <c r="D25" s="70">
        <v>0</v>
      </c>
      <c r="E25" s="70">
        <v>0</v>
      </c>
      <c r="F25" s="70">
        <v>0</v>
      </c>
      <c r="G25" s="70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0</v>
      </c>
      <c r="P25" s="70">
        <v>0</v>
      </c>
      <c r="Q25" s="70">
        <v>0</v>
      </c>
      <c r="R25" s="13">
        <f t="shared" si="0"/>
        <v>0</v>
      </c>
      <c r="S25" s="30">
        <f>COUNTIF(Calculation!$B$4:$B$142,A25)</f>
        <v>1</v>
      </c>
    </row>
    <row r="26" spans="1:19">
      <c r="A26" s="14">
        <v>151</v>
      </c>
      <c r="B26" s="18" t="s">
        <v>613</v>
      </c>
      <c r="C26" s="70">
        <v>0</v>
      </c>
      <c r="D26" s="70">
        <v>0</v>
      </c>
      <c r="E26" s="70">
        <v>0</v>
      </c>
      <c r="F26" s="70">
        <v>4</v>
      </c>
      <c r="G26" s="70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2</v>
      </c>
      <c r="N26" s="70">
        <v>134</v>
      </c>
      <c r="O26" s="70">
        <v>0</v>
      </c>
      <c r="P26" s="70">
        <v>0</v>
      </c>
      <c r="Q26" s="70">
        <v>0</v>
      </c>
      <c r="R26" s="13">
        <f t="shared" si="0"/>
        <v>23450</v>
      </c>
      <c r="S26" s="30">
        <f>COUNTIF(Calculation!$B$4:$B$142,A26)</f>
        <v>1</v>
      </c>
    </row>
    <row r="27" spans="1:19">
      <c r="A27" s="14">
        <v>164</v>
      </c>
      <c r="B27" s="18" t="s">
        <v>638</v>
      </c>
      <c r="C27" s="70">
        <v>0</v>
      </c>
      <c r="D27" s="70">
        <v>0</v>
      </c>
      <c r="E27" s="70">
        <v>6</v>
      </c>
      <c r="F27" s="70">
        <v>1</v>
      </c>
      <c r="G27" s="70">
        <v>0</v>
      </c>
      <c r="H27" s="70">
        <v>0</v>
      </c>
      <c r="I27" s="70">
        <v>0</v>
      </c>
      <c r="J27" s="70">
        <v>0</v>
      </c>
      <c r="K27" s="70">
        <v>0</v>
      </c>
      <c r="L27" s="70">
        <v>0</v>
      </c>
      <c r="M27" s="70">
        <v>0</v>
      </c>
      <c r="N27" s="70">
        <v>29</v>
      </c>
      <c r="O27" s="70">
        <v>0</v>
      </c>
      <c r="P27" s="70">
        <v>0</v>
      </c>
      <c r="Q27" s="70">
        <v>0</v>
      </c>
      <c r="R27" s="13">
        <f t="shared" si="0"/>
        <v>1050</v>
      </c>
      <c r="S27" s="30">
        <f>COUNTIF(Calculation!$B$4:$B$142,A27)</f>
        <v>1</v>
      </c>
    </row>
    <row r="28" spans="1:19">
      <c r="A28" s="14">
        <v>154</v>
      </c>
      <c r="B28" s="18" t="s">
        <v>617</v>
      </c>
      <c r="C28" s="70">
        <v>0</v>
      </c>
      <c r="D28" s="70">
        <v>0</v>
      </c>
      <c r="E28" s="70">
        <v>0</v>
      </c>
      <c r="F28" s="70">
        <v>0</v>
      </c>
      <c r="G28" s="70">
        <v>0</v>
      </c>
      <c r="H28" s="70">
        <v>0</v>
      </c>
      <c r="I28" s="70">
        <v>0</v>
      </c>
      <c r="J28" s="70">
        <v>0</v>
      </c>
      <c r="K28" s="70">
        <v>0</v>
      </c>
      <c r="L28" s="70">
        <v>0</v>
      </c>
      <c r="M28" s="70">
        <v>0</v>
      </c>
      <c r="N28" s="70">
        <v>23</v>
      </c>
      <c r="O28" s="70">
        <v>0</v>
      </c>
      <c r="P28" s="70">
        <v>0</v>
      </c>
      <c r="Q28" s="70">
        <v>0</v>
      </c>
      <c r="R28" s="13">
        <f t="shared" si="0"/>
        <v>575</v>
      </c>
      <c r="S28" s="30">
        <f>COUNTIF(Calculation!$B$4:$B$142,A28)</f>
        <v>1</v>
      </c>
    </row>
    <row r="29" spans="1:19">
      <c r="A29" s="14">
        <v>158</v>
      </c>
      <c r="B29" s="18" t="s">
        <v>623</v>
      </c>
      <c r="C29" s="70">
        <v>0</v>
      </c>
      <c r="D29" s="70">
        <v>0</v>
      </c>
      <c r="E29" s="70">
        <v>0</v>
      </c>
      <c r="F29" s="70">
        <v>0</v>
      </c>
      <c r="G29" s="70">
        <v>0</v>
      </c>
      <c r="H29" s="70">
        <v>0</v>
      </c>
      <c r="I29" s="70">
        <v>0</v>
      </c>
      <c r="J29" s="70">
        <v>0</v>
      </c>
      <c r="K29" s="70">
        <v>0</v>
      </c>
      <c r="L29" s="70">
        <v>0</v>
      </c>
      <c r="M29" s="70">
        <v>0</v>
      </c>
      <c r="N29" s="70">
        <v>4</v>
      </c>
      <c r="O29" s="70">
        <v>0</v>
      </c>
      <c r="P29" s="70">
        <v>0</v>
      </c>
      <c r="Q29" s="70">
        <v>0</v>
      </c>
      <c r="R29" s="13">
        <f t="shared" si="0"/>
        <v>100</v>
      </c>
      <c r="S29" s="30">
        <f>COUNTIF(Calculation!$B$4:$B$142,A29)</f>
        <v>1</v>
      </c>
    </row>
    <row r="30" spans="1:19">
      <c r="A30" s="14">
        <v>147</v>
      </c>
      <c r="B30" s="18" t="s">
        <v>604</v>
      </c>
      <c r="C30" s="70">
        <v>0</v>
      </c>
      <c r="D30" s="70">
        <v>0</v>
      </c>
      <c r="E30" s="70">
        <v>0</v>
      </c>
      <c r="F30" s="70">
        <v>1</v>
      </c>
      <c r="G30" s="70">
        <v>0</v>
      </c>
      <c r="H30" s="70">
        <v>0</v>
      </c>
      <c r="I30" s="70">
        <v>0</v>
      </c>
      <c r="J30" s="70">
        <v>0</v>
      </c>
      <c r="K30" s="70">
        <v>0</v>
      </c>
      <c r="L30" s="70">
        <v>0</v>
      </c>
      <c r="M30" s="70">
        <v>1</v>
      </c>
      <c r="N30" s="70">
        <v>224</v>
      </c>
      <c r="O30" s="70">
        <v>0</v>
      </c>
      <c r="P30" s="70">
        <v>0</v>
      </c>
      <c r="Q30" s="70">
        <v>0</v>
      </c>
      <c r="R30" s="13">
        <f t="shared" si="0"/>
        <v>15625</v>
      </c>
      <c r="S30" s="30">
        <f>COUNTIF(Calculation!$B$4:$B$142,A30)</f>
        <v>1</v>
      </c>
    </row>
    <row r="31" spans="1:19">
      <c r="A31" s="14">
        <v>156</v>
      </c>
      <c r="B31" s="18" t="s">
        <v>619</v>
      </c>
      <c r="C31" s="70">
        <v>0</v>
      </c>
      <c r="D31" s="70">
        <v>0</v>
      </c>
      <c r="E31" s="70">
        <v>3</v>
      </c>
      <c r="F31" s="70">
        <v>0</v>
      </c>
      <c r="G31" s="70">
        <v>0</v>
      </c>
      <c r="H31" s="70">
        <v>0</v>
      </c>
      <c r="I31" s="70">
        <v>0</v>
      </c>
      <c r="J31" s="70">
        <v>0</v>
      </c>
      <c r="K31" s="70">
        <v>0</v>
      </c>
      <c r="L31" s="70">
        <v>0</v>
      </c>
      <c r="M31" s="70">
        <v>0</v>
      </c>
      <c r="N31" s="70">
        <v>4</v>
      </c>
      <c r="O31" s="70">
        <v>0</v>
      </c>
      <c r="P31" s="70">
        <v>0</v>
      </c>
      <c r="Q31" s="70">
        <v>0</v>
      </c>
      <c r="R31" s="13">
        <f t="shared" si="0"/>
        <v>250</v>
      </c>
      <c r="S31" s="30">
        <f>COUNTIF(Calculation!$B$4:$B$142,A31)</f>
        <v>1</v>
      </c>
    </row>
    <row r="32" spans="1:19">
      <c r="A32" s="14">
        <v>149</v>
      </c>
      <c r="B32" s="18" t="s">
        <v>608</v>
      </c>
      <c r="C32" s="70">
        <v>0</v>
      </c>
      <c r="D32" s="70">
        <v>0</v>
      </c>
      <c r="E32" s="70">
        <v>28</v>
      </c>
      <c r="F32" s="70">
        <v>13</v>
      </c>
      <c r="G32" s="70">
        <v>0</v>
      </c>
      <c r="H32" s="70">
        <v>0</v>
      </c>
      <c r="I32" s="70">
        <v>0</v>
      </c>
      <c r="J32" s="70">
        <v>0</v>
      </c>
      <c r="K32" s="70">
        <v>0</v>
      </c>
      <c r="L32" s="70">
        <v>0</v>
      </c>
      <c r="M32" s="70">
        <v>0</v>
      </c>
      <c r="N32" s="70">
        <v>287</v>
      </c>
      <c r="O32" s="70">
        <v>0</v>
      </c>
      <c r="P32" s="70">
        <v>0</v>
      </c>
      <c r="Q32" s="70">
        <v>0</v>
      </c>
      <c r="R32" s="13">
        <f t="shared" si="0"/>
        <v>8900</v>
      </c>
      <c r="S32" s="30">
        <f>COUNTIF(Calculation!$B$4:$B$142,A32)</f>
        <v>1</v>
      </c>
    </row>
    <row r="33" spans="1:19">
      <c r="A33" s="14">
        <v>160</v>
      </c>
      <c r="B33" s="18" t="s">
        <v>627</v>
      </c>
      <c r="C33" s="70">
        <v>0</v>
      </c>
      <c r="D33" s="70">
        <v>0</v>
      </c>
      <c r="E33" s="70">
        <v>0</v>
      </c>
      <c r="F33" s="70">
        <v>1</v>
      </c>
      <c r="G33" s="70">
        <v>0</v>
      </c>
      <c r="H33" s="70">
        <v>0</v>
      </c>
      <c r="I33" s="70">
        <v>0</v>
      </c>
      <c r="J33" s="70">
        <v>0</v>
      </c>
      <c r="K33" s="70">
        <v>0</v>
      </c>
      <c r="L33" s="70">
        <v>0</v>
      </c>
      <c r="M33" s="70">
        <v>1</v>
      </c>
      <c r="N33" s="70">
        <v>37</v>
      </c>
      <c r="O33" s="70">
        <v>0</v>
      </c>
      <c r="P33" s="70">
        <v>0</v>
      </c>
      <c r="Q33" s="70">
        <v>0</v>
      </c>
      <c r="R33" s="13">
        <f t="shared" si="0"/>
        <v>10950</v>
      </c>
      <c r="S33" s="30">
        <f>COUNTIF(Calculation!$B$4:$B$142,A33)</f>
        <v>1</v>
      </c>
    </row>
    <row r="34" spans="1:19">
      <c r="A34" s="14">
        <v>165</v>
      </c>
      <c r="B34" s="18" t="s">
        <v>640</v>
      </c>
      <c r="C34" s="70">
        <v>0</v>
      </c>
      <c r="D34" s="70">
        <v>0</v>
      </c>
      <c r="E34" s="70">
        <v>7</v>
      </c>
      <c r="F34" s="70">
        <v>0</v>
      </c>
      <c r="G34" s="70">
        <v>0</v>
      </c>
      <c r="H34" s="70">
        <v>0</v>
      </c>
      <c r="I34" s="70">
        <v>0</v>
      </c>
      <c r="J34" s="70">
        <v>0</v>
      </c>
      <c r="K34" s="70">
        <v>0</v>
      </c>
      <c r="L34" s="70">
        <v>0</v>
      </c>
      <c r="M34" s="70">
        <v>0</v>
      </c>
      <c r="N34" s="70">
        <v>4</v>
      </c>
      <c r="O34" s="70">
        <v>0</v>
      </c>
      <c r="P34" s="70">
        <v>0</v>
      </c>
      <c r="Q34" s="70">
        <v>0</v>
      </c>
      <c r="R34" s="13">
        <f t="shared" si="0"/>
        <v>450</v>
      </c>
      <c r="S34" s="30">
        <f>COUNTIF(Calculation!$B$4:$B$142,A34)</f>
        <v>1</v>
      </c>
    </row>
    <row r="35" spans="1:19">
      <c r="A35" s="14">
        <v>159</v>
      </c>
      <c r="B35" s="18" t="s">
        <v>625</v>
      </c>
      <c r="C35" s="70">
        <v>0</v>
      </c>
      <c r="D35" s="70">
        <v>0</v>
      </c>
      <c r="E35" s="70">
        <v>0</v>
      </c>
      <c r="F35" s="70">
        <v>0</v>
      </c>
      <c r="G35" s="70">
        <v>0</v>
      </c>
      <c r="H35" s="70">
        <v>0</v>
      </c>
      <c r="I35" s="70">
        <v>0</v>
      </c>
      <c r="J35" s="70">
        <v>0</v>
      </c>
      <c r="K35" s="70">
        <v>0</v>
      </c>
      <c r="L35" s="70">
        <v>0</v>
      </c>
      <c r="M35" s="70">
        <v>0</v>
      </c>
      <c r="N35" s="70">
        <v>50</v>
      </c>
      <c r="O35" s="70">
        <v>0</v>
      </c>
      <c r="P35" s="70">
        <v>0</v>
      </c>
      <c r="Q35" s="70">
        <v>0</v>
      </c>
      <c r="R35" s="13">
        <f t="shared" si="0"/>
        <v>1250</v>
      </c>
      <c r="S35" s="30">
        <f>COUNTIF(Calculation!$B$4:$B$142,A35)</f>
        <v>1</v>
      </c>
    </row>
    <row r="36" spans="1:19">
      <c r="A36" s="14">
        <v>150</v>
      </c>
      <c r="B36" s="18" t="s">
        <v>611</v>
      </c>
      <c r="C36" s="70">
        <v>0</v>
      </c>
      <c r="D36" s="70">
        <v>0</v>
      </c>
      <c r="E36" s="70">
        <v>0</v>
      </c>
      <c r="F36" s="70">
        <v>0</v>
      </c>
      <c r="G36" s="70">
        <v>0</v>
      </c>
      <c r="H36" s="70">
        <v>0</v>
      </c>
      <c r="I36" s="70">
        <v>0</v>
      </c>
      <c r="J36" s="70">
        <v>0</v>
      </c>
      <c r="K36" s="70">
        <v>0</v>
      </c>
      <c r="L36" s="70">
        <v>0</v>
      </c>
      <c r="M36" s="70">
        <v>0</v>
      </c>
      <c r="N36" s="70">
        <v>4</v>
      </c>
      <c r="O36" s="70">
        <v>0</v>
      </c>
      <c r="P36" s="70">
        <v>0</v>
      </c>
      <c r="Q36" s="70">
        <v>0</v>
      </c>
      <c r="R36" s="13">
        <f t="shared" si="0"/>
        <v>100</v>
      </c>
      <c r="S36" s="30">
        <f>COUNTIF(Calculation!$B$4:$B$142,A36)</f>
        <v>1</v>
      </c>
    </row>
    <row r="37" spans="1:19">
      <c r="A37" s="14">
        <v>162</v>
      </c>
      <c r="B37" s="18" t="s">
        <v>633</v>
      </c>
      <c r="C37" s="70">
        <v>0</v>
      </c>
      <c r="D37" s="70">
        <v>0</v>
      </c>
      <c r="E37" s="70">
        <v>0</v>
      </c>
      <c r="F37" s="70">
        <v>2</v>
      </c>
      <c r="G37" s="70">
        <v>0</v>
      </c>
      <c r="H37" s="70">
        <v>0</v>
      </c>
      <c r="I37" s="70">
        <v>0</v>
      </c>
      <c r="J37" s="70">
        <v>0</v>
      </c>
      <c r="K37" s="70">
        <v>0</v>
      </c>
      <c r="L37" s="70">
        <v>0</v>
      </c>
      <c r="M37" s="70">
        <v>0</v>
      </c>
      <c r="N37" s="70">
        <v>10</v>
      </c>
      <c r="O37" s="70">
        <v>0</v>
      </c>
      <c r="P37" s="70">
        <v>0</v>
      </c>
      <c r="Q37" s="70">
        <v>0</v>
      </c>
      <c r="R37" s="13">
        <f t="shared" si="0"/>
        <v>300</v>
      </c>
      <c r="S37" s="30">
        <f>COUNTIF(Calculation!$B$4:$B$142,A37)</f>
        <v>1</v>
      </c>
    </row>
    <row r="38" spans="1:19">
      <c r="A38" s="14">
        <v>148</v>
      </c>
      <c r="B38" s="18" t="s">
        <v>606</v>
      </c>
      <c r="C38" s="70">
        <v>0</v>
      </c>
      <c r="D38" s="70">
        <v>0</v>
      </c>
      <c r="E38" s="70">
        <v>1</v>
      </c>
      <c r="F38" s="70">
        <v>8</v>
      </c>
      <c r="G38" s="70">
        <v>0</v>
      </c>
      <c r="H38" s="70">
        <v>0</v>
      </c>
      <c r="I38" s="70">
        <v>0</v>
      </c>
      <c r="J38" s="70">
        <v>0</v>
      </c>
      <c r="K38" s="70">
        <v>0</v>
      </c>
      <c r="L38" s="70">
        <v>0</v>
      </c>
      <c r="M38" s="70">
        <v>2</v>
      </c>
      <c r="N38" s="70">
        <v>310</v>
      </c>
      <c r="O38" s="70">
        <v>0</v>
      </c>
      <c r="P38" s="70">
        <v>0</v>
      </c>
      <c r="Q38" s="70">
        <v>0</v>
      </c>
      <c r="R38" s="13">
        <f t="shared" si="0"/>
        <v>28000</v>
      </c>
      <c r="S38" s="30">
        <f>COUNTIF(Calculation!$B$4:$B$142,A38)</f>
        <v>1</v>
      </c>
    </row>
    <row r="39" spans="1:19">
      <c r="A39" s="14">
        <v>155</v>
      </c>
      <c r="B39" s="18" t="s">
        <v>945</v>
      </c>
      <c r="C39" s="70">
        <v>0</v>
      </c>
      <c r="D39" s="70">
        <v>0</v>
      </c>
      <c r="E39" s="70">
        <v>1</v>
      </c>
      <c r="F39" s="70">
        <v>0</v>
      </c>
      <c r="G39" s="70">
        <v>0</v>
      </c>
      <c r="H39" s="70">
        <v>0</v>
      </c>
      <c r="I39" s="70">
        <v>0</v>
      </c>
      <c r="J39" s="70">
        <v>0</v>
      </c>
      <c r="K39" s="70">
        <v>0</v>
      </c>
      <c r="L39" s="70">
        <v>0</v>
      </c>
      <c r="M39" s="70">
        <v>0</v>
      </c>
      <c r="N39" s="70">
        <v>0</v>
      </c>
      <c r="O39" s="70">
        <v>0</v>
      </c>
      <c r="P39" s="70">
        <v>0</v>
      </c>
      <c r="Q39" s="70">
        <v>0</v>
      </c>
      <c r="R39" s="13">
        <f t="shared" si="0"/>
        <v>50</v>
      </c>
      <c r="S39" s="30">
        <f>COUNTIF(Calculation!$B$4:$B$142,A39)</f>
        <v>1</v>
      </c>
    </row>
    <row r="40" spans="1:19">
      <c r="A40" s="14">
        <v>166</v>
      </c>
      <c r="B40" s="18" t="s">
        <v>642</v>
      </c>
      <c r="C40" s="70">
        <v>0</v>
      </c>
      <c r="D40" s="70">
        <v>0</v>
      </c>
      <c r="E40" s="70">
        <v>0</v>
      </c>
      <c r="F40" s="70">
        <v>2</v>
      </c>
      <c r="G40" s="70">
        <v>0</v>
      </c>
      <c r="H40" s="70">
        <v>0</v>
      </c>
      <c r="I40" s="70">
        <v>0</v>
      </c>
      <c r="J40" s="70">
        <v>0</v>
      </c>
      <c r="K40" s="70">
        <v>0</v>
      </c>
      <c r="L40" s="70">
        <v>0</v>
      </c>
      <c r="M40" s="70">
        <v>0</v>
      </c>
      <c r="N40" s="70">
        <v>27</v>
      </c>
      <c r="O40" s="70">
        <v>0</v>
      </c>
      <c r="P40" s="70">
        <v>0</v>
      </c>
      <c r="Q40" s="70">
        <v>0</v>
      </c>
      <c r="R40" s="13">
        <f t="shared" si="0"/>
        <v>725</v>
      </c>
      <c r="S40" s="30">
        <f>COUNTIF(Calculation!$B$4:$B$142,A40)</f>
        <v>1</v>
      </c>
    </row>
    <row r="41" spans="1:19">
      <c r="A41" s="14">
        <v>157</v>
      </c>
      <c r="B41" s="18" t="s">
        <v>621</v>
      </c>
      <c r="C41" s="70">
        <v>0</v>
      </c>
      <c r="D41" s="70">
        <v>0</v>
      </c>
      <c r="E41" s="70">
        <v>7</v>
      </c>
      <c r="F41" s="70">
        <v>0</v>
      </c>
      <c r="G41" s="70">
        <v>0</v>
      </c>
      <c r="H41" s="70">
        <v>0</v>
      </c>
      <c r="I41" s="70">
        <v>0</v>
      </c>
      <c r="J41" s="70">
        <v>0</v>
      </c>
      <c r="K41" s="70">
        <v>0</v>
      </c>
      <c r="L41" s="70">
        <v>0</v>
      </c>
      <c r="M41" s="70">
        <v>0</v>
      </c>
      <c r="N41" s="70">
        <v>9</v>
      </c>
      <c r="O41" s="70">
        <v>0</v>
      </c>
      <c r="P41" s="70">
        <v>0</v>
      </c>
      <c r="Q41" s="70">
        <v>0</v>
      </c>
      <c r="R41" s="13">
        <f t="shared" si="0"/>
        <v>575</v>
      </c>
      <c r="S41" s="30">
        <f>COUNTIF(Calculation!$B$4:$B$142,A41)</f>
        <v>1</v>
      </c>
    </row>
    <row r="42" spans="1:19">
      <c r="A42" s="14">
        <v>153</v>
      </c>
      <c r="B42" s="18" t="s">
        <v>615</v>
      </c>
      <c r="C42" s="70">
        <v>0</v>
      </c>
      <c r="D42" s="70">
        <v>0</v>
      </c>
      <c r="E42" s="70">
        <v>0</v>
      </c>
      <c r="F42" s="70">
        <v>0</v>
      </c>
      <c r="G42" s="70">
        <v>0</v>
      </c>
      <c r="H42" s="70">
        <v>0</v>
      </c>
      <c r="I42" s="70">
        <v>0</v>
      </c>
      <c r="J42" s="70">
        <v>0</v>
      </c>
      <c r="K42" s="70">
        <v>0</v>
      </c>
      <c r="L42" s="70">
        <v>0</v>
      </c>
      <c r="M42" s="70">
        <v>0</v>
      </c>
      <c r="N42" s="70">
        <v>9</v>
      </c>
      <c r="O42" s="70">
        <v>0</v>
      </c>
      <c r="P42" s="70">
        <v>0</v>
      </c>
      <c r="Q42" s="70">
        <v>0</v>
      </c>
      <c r="R42" s="13">
        <f t="shared" si="0"/>
        <v>225</v>
      </c>
      <c r="S42" s="30">
        <f>COUNTIF(Calculation!$B$4:$B$142,A42)</f>
        <v>1</v>
      </c>
    </row>
    <row r="43" spans="1:19">
      <c r="A43" s="14">
        <v>146</v>
      </c>
      <c r="B43" s="18" t="s">
        <v>602</v>
      </c>
      <c r="C43" s="70">
        <v>0</v>
      </c>
      <c r="D43" s="70">
        <v>0</v>
      </c>
      <c r="E43" s="70">
        <v>75</v>
      </c>
      <c r="F43" s="70">
        <v>2</v>
      </c>
      <c r="G43" s="70">
        <v>0</v>
      </c>
      <c r="H43" s="70">
        <v>0</v>
      </c>
      <c r="I43" s="70">
        <v>0</v>
      </c>
      <c r="J43" s="70">
        <v>0</v>
      </c>
      <c r="K43" s="70">
        <v>0</v>
      </c>
      <c r="L43" s="70">
        <v>0</v>
      </c>
      <c r="M43" s="70">
        <v>0</v>
      </c>
      <c r="N43" s="70">
        <v>524</v>
      </c>
      <c r="O43" s="70">
        <v>0</v>
      </c>
      <c r="P43" s="70">
        <v>0</v>
      </c>
      <c r="Q43" s="70">
        <v>0</v>
      </c>
      <c r="R43" s="13">
        <f t="shared" si="0"/>
        <v>16900</v>
      </c>
      <c r="S43" s="30">
        <f>COUNTIF(Calculation!$B$4:$B$142,A43)</f>
        <v>1</v>
      </c>
    </row>
    <row r="44" spans="1:19">
      <c r="A44" s="14">
        <v>633</v>
      </c>
      <c r="B44" s="18" t="s">
        <v>702</v>
      </c>
      <c r="C44" s="70">
        <v>0</v>
      </c>
      <c r="D44" s="70">
        <v>0</v>
      </c>
      <c r="E44" s="70">
        <v>56</v>
      </c>
      <c r="F44" s="70">
        <v>10</v>
      </c>
      <c r="G44" s="70">
        <v>0</v>
      </c>
      <c r="H44" s="70">
        <v>1</v>
      </c>
      <c r="I44" s="70">
        <v>0</v>
      </c>
      <c r="J44" s="70">
        <v>0</v>
      </c>
      <c r="K44" s="70">
        <v>0</v>
      </c>
      <c r="L44" s="70">
        <v>0</v>
      </c>
      <c r="M44" s="70">
        <v>3</v>
      </c>
      <c r="N44" s="70">
        <v>178</v>
      </c>
      <c r="O44" s="70">
        <v>0</v>
      </c>
      <c r="P44" s="70">
        <v>0</v>
      </c>
      <c r="Q44" s="70">
        <v>0</v>
      </c>
      <c r="R44" s="13">
        <f t="shared" si="0"/>
        <v>37525</v>
      </c>
      <c r="S44" s="30">
        <f>COUNTIF(Calculation!$B$4:$B$142,A44)</f>
        <v>1</v>
      </c>
    </row>
    <row r="45" spans="1:19">
      <c r="A45" s="14">
        <v>808</v>
      </c>
      <c r="B45" s="18" t="s">
        <v>848</v>
      </c>
      <c r="C45" s="70">
        <v>0</v>
      </c>
      <c r="D45" s="70">
        <v>0</v>
      </c>
      <c r="E45" s="70">
        <v>84</v>
      </c>
      <c r="F45" s="70">
        <v>5</v>
      </c>
      <c r="G45" s="70">
        <v>0</v>
      </c>
      <c r="H45" s="70">
        <v>0</v>
      </c>
      <c r="I45" s="70">
        <v>0</v>
      </c>
      <c r="J45" s="70">
        <v>0</v>
      </c>
      <c r="K45" s="70">
        <v>0</v>
      </c>
      <c r="L45" s="70">
        <v>0</v>
      </c>
      <c r="M45" s="70">
        <v>1</v>
      </c>
      <c r="N45" s="70">
        <v>97</v>
      </c>
      <c r="O45" s="70">
        <v>0</v>
      </c>
      <c r="P45" s="70">
        <v>0</v>
      </c>
      <c r="Q45" s="70">
        <v>0</v>
      </c>
      <c r="R45" s="13">
        <f t="shared" si="0"/>
        <v>16750</v>
      </c>
      <c r="S45" s="30">
        <f>COUNTIF(Calculation!$B$4:$B$142,A45)</f>
        <v>1</v>
      </c>
    </row>
    <row r="46" spans="1:19">
      <c r="A46" s="14">
        <v>813</v>
      </c>
      <c r="B46" s="18" t="s">
        <v>856</v>
      </c>
      <c r="C46" s="70">
        <v>0</v>
      </c>
      <c r="D46" s="70">
        <v>0</v>
      </c>
      <c r="E46" s="70">
        <v>44</v>
      </c>
      <c r="F46" s="70">
        <v>1</v>
      </c>
      <c r="G46" s="70">
        <v>0</v>
      </c>
      <c r="H46" s="70">
        <v>0</v>
      </c>
      <c r="I46" s="70">
        <v>0</v>
      </c>
      <c r="J46" s="70">
        <v>0</v>
      </c>
      <c r="K46" s="70">
        <v>0</v>
      </c>
      <c r="L46" s="70">
        <v>0</v>
      </c>
      <c r="M46" s="70">
        <v>0</v>
      </c>
      <c r="N46" s="70">
        <v>19</v>
      </c>
      <c r="O46" s="70">
        <v>0</v>
      </c>
      <c r="P46" s="70">
        <v>0</v>
      </c>
      <c r="Q46" s="70">
        <v>0</v>
      </c>
      <c r="R46" s="13">
        <f t="shared" si="0"/>
        <v>2700</v>
      </c>
      <c r="S46" s="30">
        <f>COUNTIF(Calculation!$B$4:$B$142,A46)</f>
        <v>1</v>
      </c>
    </row>
    <row r="47" spans="1:19">
      <c r="A47" s="14">
        <v>810</v>
      </c>
      <c r="B47" s="18" t="s">
        <v>850</v>
      </c>
      <c r="C47" s="70">
        <v>0</v>
      </c>
      <c r="D47" s="70">
        <v>0</v>
      </c>
      <c r="E47" s="70">
        <v>35</v>
      </c>
      <c r="F47" s="70">
        <v>1</v>
      </c>
      <c r="G47" s="70">
        <v>0</v>
      </c>
      <c r="H47" s="70">
        <v>0</v>
      </c>
      <c r="I47" s="70">
        <v>0</v>
      </c>
      <c r="J47" s="70">
        <v>0</v>
      </c>
      <c r="K47" s="70">
        <v>0</v>
      </c>
      <c r="L47" s="70">
        <v>0</v>
      </c>
      <c r="M47" s="70">
        <v>0</v>
      </c>
      <c r="N47" s="70">
        <v>62</v>
      </c>
      <c r="O47" s="70">
        <v>0</v>
      </c>
      <c r="P47" s="70">
        <v>0</v>
      </c>
      <c r="Q47" s="70">
        <v>0</v>
      </c>
      <c r="R47" s="13">
        <f t="shared" si="0"/>
        <v>3325</v>
      </c>
      <c r="S47" s="30">
        <f>COUNTIF(Calculation!$B$4:$B$142,A47)</f>
        <v>1</v>
      </c>
    </row>
    <row r="48" spans="1:19">
      <c r="A48" s="14">
        <v>812</v>
      </c>
      <c r="B48" s="18" t="s">
        <v>854</v>
      </c>
      <c r="C48" s="70">
        <v>0</v>
      </c>
      <c r="D48" s="70">
        <v>0</v>
      </c>
      <c r="E48" s="70">
        <v>13</v>
      </c>
      <c r="F48" s="70">
        <v>8</v>
      </c>
      <c r="G48" s="70">
        <v>0</v>
      </c>
      <c r="H48" s="70">
        <v>0</v>
      </c>
      <c r="I48" s="70">
        <v>0</v>
      </c>
      <c r="J48" s="70">
        <v>0</v>
      </c>
      <c r="K48" s="70">
        <v>0</v>
      </c>
      <c r="L48" s="70">
        <v>0</v>
      </c>
      <c r="M48" s="70">
        <v>0</v>
      </c>
      <c r="N48" s="70">
        <v>81</v>
      </c>
      <c r="O48" s="70">
        <v>0</v>
      </c>
      <c r="P48" s="70">
        <v>0</v>
      </c>
      <c r="Q48" s="70">
        <v>0</v>
      </c>
      <c r="R48" s="13">
        <f t="shared" si="0"/>
        <v>2875</v>
      </c>
      <c r="S48" s="30">
        <f>COUNTIF(Calculation!$B$4:$B$142,A48)</f>
        <v>1</v>
      </c>
    </row>
    <row r="49" spans="1:19">
      <c r="A49" s="14">
        <v>807</v>
      </c>
      <c r="B49" s="18" t="s">
        <v>846</v>
      </c>
      <c r="C49" s="70">
        <v>0</v>
      </c>
      <c r="D49" s="70">
        <v>0</v>
      </c>
      <c r="E49" s="70">
        <v>39</v>
      </c>
      <c r="F49" s="70">
        <v>4</v>
      </c>
      <c r="G49" s="70">
        <v>0</v>
      </c>
      <c r="H49" s="70">
        <v>0</v>
      </c>
      <c r="I49" s="70">
        <v>0</v>
      </c>
      <c r="J49" s="70">
        <v>0</v>
      </c>
      <c r="K49" s="70">
        <v>0</v>
      </c>
      <c r="L49" s="70">
        <v>0</v>
      </c>
      <c r="M49" s="70">
        <v>2</v>
      </c>
      <c r="N49" s="70">
        <v>83</v>
      </c>
      <c r="O49" s="70">
        <v>0</v>
      </c>
      <c r="P49" s="70">
        <v>0</v>
      </c>
      <c r="Q49" s="70">
        <v>0</v>
      </c>
      <c r="R49" s="13">
        <f t="shared" si="0"/>
        <v>24125</v>
      </c>
      <c r="S49" s="30">
        <f>COUNTIF(Calculation!$B$4:$B$142,A49)</f>
        <v>1</v>
      </c>
    </row>
    <row r="50" spans="1:19">
      <c r="A50" s="14">
        <v>806</v>
      </c>
      <c r="B50" s="18" t="s">
        <v>844</v>
      </c>
      <c r="C50" s="70">
        <v>0</v>
      </c>
      <c r="D50" s="70">
        <v>0</v>
      </c>
      <c r="E50" s="70">
        <v>101</v>
      </c>
      <c r="F50" s="70">
        <v>4</v>
      </c>
      <c r="G50" s="70">
        <v>0</v>
      </c>
      <c r="H50" s="70">
        <v>0</v>
      </c>
      <c r="I50" s="70">
        <v>0</v>
      </c>
      <c r="J50" s="70">
        <v>0</v>
      </c>
      <c r="K50" s="70">
        <v>0</v>
      </c>
      <c r="L50" s="70">
        <v>0</v>
      </c>
      <c r="M50" s="70">
        <v>3</v>
      </c>
      <c r="N50" s="70">
        <v>140</v>
      </c>
      <c r="O50" s="70">
        <v>0</v>
      </c>
      <c r="P50" s="70">
        <v>0</v>
      </c>
      <c r="Q50" s="70">
        <v>1</v>
      </c>
      <c r="R50" s="13">
        <f t="shared" si="0"/>
        <v>88650</v>
      </c>
      <c r="S50" s="30">
        <f>COUNTIF(Calculation!$B$4:$B$142,A50)</f>
        <v>1</v>
      </c>
    </row>
    <row r="51" spans="1:19">
      <c r="A51" s="14">
        <v>811</v>
      </c>
      <c r="B51" s="18" t="s">
        <v>852</v>
      </c>
      <c r="C51" s="70">
        <v>0</v>
      </c>
      <c r="D51" s="70">
        <v>0</v>
      </c>
      <c r="E51" s="70">
        <v>0</v>
      </c>
      <c r="F51" s="70">
        <v>5</v>
      </c>
      <c r="G51" s="70">
        <v>0</v>
      </c>
      <c r="H51" s="70">
        <v>0</v>
      </c>
      <c r="I51" s="70">
        <v>0</v>
      </c>
      <c r="J51" s="70">
        <v>0</v>
      </c>
      <c r="K51" s="70">
        <v>0</v>
      </c>
      <c r="L51" s="70">
        <v>0</v>
      </c>
      <c r="M51" s="70">
        <v>1</v>
      </c>
      <c r="N51" s="70">
        <v>96</v>
      </c>
      <c r="O51" s="70">
        <v>0</v>
      </c>
      <c r="P51" s="70">
        <v>0</v>
      </c>
      <c r="Q51" s="70">
        <v>1</v>
      </c>
      <c r="R51" s="13">
        <f t="shared" si="0"/>
        <v>62525</v>
      </c>
      <c r="S51" s="30">
        <f>COUNTIF(Calculation!$B$4:$B$142,A51)</f>
        <v>1</v>
      </c>
    </row>
    <row r="52" spans="1:19">
      <c r="A52" s="14">
        <v>805</v>
      </c>
      <c r="B52" s="18" t="s">
        <v>842</v>
      </c>
      <c r="C52" s="70">
        <v>0</v>
      </c>
      <c r="D52" s="70">
        <v>0</v>
      </c>
      <c r="E52" s="70">
        <v>344</v>
      </c>
      <c r="F52" s="70">
        <v>11</v>
      </c>
      <c r="G52" s="70">
        <v>0</v>
      </c>
      <c r="H52" s="70">
        <v>0</v>
      </c>
      <c r="I52" s="70">
        <v>0</v>
      </c>
      <c r="J52" s="70">
        <v>0</v>
      </c>
      <c r="K52" s="70">
        <v>0</v>
      </c>
      <c r="L52" s="70">
        <v>0</v>
      </c>
      <c r="M52" s="70">
        <v>4</v>
      </c>
      <c r="N52" s="70">
        <v>181</v>
      </c>
      <c r="O52" s="70">
        <v>0</v>
      </c>
      <c r="P52" s="70">
        <v>0</v>
      </c>
      <c r="Q52" s="70">
        <v>0</v>
      </c>
      <c r="R52" s="13">
        <f t="shared" si="0"/>
        <v>62000</v>
      </c>
      <c r="S52" s="30">
        <f>COUNTIF(Calculation!$B$4:$B$142,A52)</f>
        <v>1</v>
      </c>
    </row>
    <row r="53" spans="1:19">
      <c r="A53" s="14">
        <v>664</v>
      </c>
      <c r="B53" s="18" t="s">
        <v>790</v>
      </c>
      <c r="C53" s="70">
        <v>0</v>
      </c>
      <c r="D53" s="70">
        <v>0</v>
      </c>
      <c r="E53" s="70">
        <v>297</v>
      </c>
      <c r="F53" s="70">
        <v>83</v>
      </c>
      <c r="G53" s="70">
        <v>0</v>
      </c>
      <c r="H53" s="70">
        <v>0</v>
      </c>
      <c r="I53" s="70">
        <v>5</v>
      </c>
      <c r="J53" s="70">
        <v>0</v>
      </c>
      <c r="K53" s="70">
        <v>0</v>
      </c>
      <c r="L53" s="70">
        <v>0</v>
      </c>
      <c r="M53" s="70">
        <v>19</v>
      </c>
      <c r="N53" s="70">
        <v>3190</v>
      </c>
      <c r="O53" s="70">
        <v>0</v>
      </c>
      <c r="P53" s="70">
        <v>0</v>
      </c>
      <c r="Q53" s="70">
        <v>5</v>
      </c>
      <c r="R53" s="13">
        <f t="shared" si="0"/>
        <v>536800</v>
      </c>
      <c r="S53" s="30">
        <f>COUNTIF(Calculation!$B$4:$B$142,A53)</f>
        <v>1</v>
      </c>
    </row>
    <row r="54" spans="1:19" ht="33">
      <c r="A54" s="14">
        <v>815</v>
      </c>
      <c r="B54" s="18" t="s">
        <v>860</v>
      </c>
      <c r="C54" s="70">
        <v>0</v>
      </c>
      <c r="D54" s="70">
        <v>0</v>
      </c>
      <c r="E54" s="70">
        <v>444</v>
      </c>
      <c r="F54" s="70">
        <v>93</v>
      </c>
      <c r="G54" s="70">
        <v>0</v>
      </c>
      <c r="H54" s="70">
        <v>0</v>
      </c>
      <c r="I54" s="70">
        <v>1</v>
      </c>
      <c r="J54" s="70">
        <v>0</v>
      </c>
      <c r="K54" s="70">
        <v>0</v>
      </c>
      <c r="L54" s="70">
        <v>0</v>
      </c>
      <c r="M54" s="70">
        <v>19</v>
      </c>
      <c r="N54" s="70">
        <v>1658</v>
      </c>
      <c r="O54" s="70">
        <v>0</v>
      </c>
      <c r="P54" s="70">
        <v>0</v>
      </c>
      <c r="Q54" s="70">
        <v>3</v>
      </c>
      <c r="R54" s="13">
        <f t="shared" si="0"/>
        <v>406000</v>
      </c>
      <c r="S54" s="30">
        <f>COUNTIF(Calculation!$B$4:$B$142,A54)</f>
        <v>1</v>
      </c>
    </row>
    <row r="55" spans="1:19">
      <c r="A55" s="14">
        <v>108</v>
      </c>
      <c r="B55" s="18" t="s">
        <v>559</v>
      </c>
      <c r="C55" s="70">
        <v>0</v>
      </c>
      <c r="D55" s="70">
        <v>0</v>
      </c>
      <c r="E55" s="70">
        <v>2986</v>
      </c>
      <c r="F55" s="70">
        <v>285</v>
      </c>
      <c r="G55" s="70">
        <v>0</v>
      </c>
      <c r="H55" s="70">
        <v>10</v>
      </c>
      <c r="I55" s="70">
        <v>30</v>
      </c>
      <c r="J55" s="70">
        <v>0</v>
      </c>
      <c r="K55" s="70">
        <v>0</v>
      </c>
      <c r="L55" s="70">
        <v>0</v>
      </c>
      <c r="M55" s="70">
        <v>72</v>
      </c>
      <c r="N55" s="70">
        <v>9380</v>
      </c>
      <c r="O55" s="70">
        <v>1</v>
      </c>
      <c r="P55" s="70">
        <v>1</v>
      </c>
      <c r="Q55" s="70">
        <v>18</v>
      </c>
      <c r="R55" s="13">
        <f t="shared" si="0"/>
        <v>2161925</v>
      </c>
      <c r="S55" s="30">
        <f>COUNTIF(Calculation!$B$4:$B$142,A55)</f>
        <v>1</v>
      </c>
    </row>
    <row r="56" spans="1:19">
      <c r="A56" s="14">
        <v>171</v>
      </c>
      <c r="B56" s="18" t="s">
        <v>648</v>
      </c>
      <c r="C56" s="70">
        <v>0</v>
      </c>
      <c r="D56" s="70">
        <v>0</v>
      </c>
      <c r="E56" s="70">
        <v>1</v>
      </c>
      <c r="F56" s="70">
        <v>30</v>
      </c>
      <c r="G56" s="70">
        <v>0</v>
      </c>
      <c r="H56" s="70">
        <v>0</v>
      </c>
      <c r="I56" s="70">
        <v>0</v>
      </c>
      <c r="J56" s="70">
        <v>0</v>
      </c>
      <c r="K56" s="70">
        <v>0</v>
      </c>
      <c r="L56" s="70">
        <v>0</v>
      </c>
      <c r="M56" s="70">
        <v>2</v>
      </c>
      <c r="N56" s="70">
        <v>137</v>
      </c>
      <c r="O56" s="70">
        <v>0</v>
      </c>
      <c r="P56" s="70">
        <v>0</v>
      </c>
      <c r="Q56" s="70">
        <v>0</v>
      </c>
      <c r="R56" s="13">
        <f t="shared" si="0"/>
        <v>24225</v>
      </c>
      <c r="S56" s="30">
        <f>COUNTIF(Calculation!$B$4:$B$142,A56)</f>
        <v>1</v>
      </c>
    </row>
    <row r="57" spans="1:19" ht="33">
      <c r="A57" s="14">
        <v>867</v>
      </c>
      <c r="B57" s="18" t="s">
        <v>886</v>
      </c>
      <c r="C57" s="70">
        <v>0</v>
      </c>
      <c r="D57" s="70">
        <v>0</v>
      </c>
      <c r="E57" s="70">
        <v>139</v>
      </c>
      <c r="F57" s="70">
        <v>8</v>
      </c>
      <c r="G57" s="70">
        <v>0</v>
      </c>
      <c r="H57" s="70">
        <v>0</v>
      </c>
      <c r="I57" s="70">
        <v>0</v>
      </c>
      <c r="J57" s="70">
        <v>0</v>
      </c>
      <c r="K57" s="70">
        <v>0</v>
      </c>
      <c r="L57" s="70">
        <v>0</v>
      </c>
      <c r="M57" s="70">
        <v>1</v>
      </c>
      <c r="N57" s="70">
        <v>13</v>
      </c>
      <c r="O57" s="70">
        <v>0</v>
      </c>
      <c r="P57" s="70">
        <v>0</v>
      </c>
      <c r="Q57" s="70">
        <v>0</v>
      </c>
      <c r="R57" s="13">
        <f t="shared" si="0"/>
        <v>17475</v>
      </c>
      <c r="S57" s="30">
        <f>COUNTIF(Calculation!$B$4:$B$142,A57)</f>
        <v>1</v>
      </c>
    </row>
    <row r="58" spans="1:19">
      <c r="A58" s="14">
        <v>163</v>
      </c>
      <c r="B58" s="18" t="s">
        <v>636</v>
      </c>
      <c r="C58" s="70">
        <v>0</v>
      </c>
      <c r="D58" s="70">
        <v>0</v>
      </c>
      <c r="E58" s="70">
        <v>2</v>
      </c>
      <c r="F58" s="70">
        <v>1</v>
      </c>
      <c r="G58" s="70">
        <v>0</v>
      </c>
      <c r="H58" s="70">
        <v>0</v>
      </c>
      <c r="I58" s="70">
        <v>0</v>
      </c>
      <c r="J58" s="70">
        <v>0</v>
      </c>
      <c r="K58" s="70">
        <v>0</v>
      </c>
      <c r="L58" s="70">
        <v>0</v>
      </c>
      <c r="M58" s="70">
        <v>0</v>
      </c>
      <c r="N58" s="70">
        <v>74</v>
      </c>
      <c r="O58" s="70">
        <v>0</v>
      </c>
      <c r="P58" s="70">
        <v>0</v>
      </c>
      <c r="Q58" s="70">
        <v>0</v>
      </c>
      <c r="R58" s="13">
        <f t="shared" si="0"/>
        <v>1975</v>
      </c>
      <c r="S58" s="30">
        <f>COUNTIF(Calculation!$B$4:$B$142,A58)</f>
        <v>1</v>
      </c>
    </row>
    <row r="59" spans="1:19">
      <c r="A59" s="14">
        <v>152</v>
      </c>
      <c r="B59" s="18" t="s">
        <v>979</v>
      </c>
      <c r="C59" s="70">
        <v>0</v>
      </c>
      <c r="D59" s="70">
        <v>0</v>
      </c>
      <c r="E59" s="70">
        <v>0</v>
      </c>
      <c r="F59" s="70">
        <v>0</v>
      </c>
      <c r="G59" s="70">
        <v>0</v>
      </c>
      <c r="H59" s="70">
        <v>0</v>
      </c>
      <c r="I59" s="70">
        <v>0</v>
      </c>
      <c r="J59" s="70">
        <v>0</v>
      </c>
      <c r="K59" s="70">
        <v>0</v>
      </c>
      <c r="L59" s="70">
        <v>0</v>
      </c>
      <c r="M59" s="70">
        <v>0</v>
      </c>
      <c r="N59" s="70">
        <v>5</v>
      </c>
      <c r="O59" s="70">
        <v>0</v>
      </c>
      <c r="P59" s="70">
        <v>0</v>
      </c>
      <c r="Q59" s="70">
        <v>0</v>
      </c>
      <c r="R59" s="13">
        <f t="shared" si="0"/>
        <v>125</v>
      </c>
      <c r="S59" s="30">
        <f>COUNTIF(Calculation!$B$4:$B$142,A59)</f>
        <v>1</v>
      </c>
    </row>
    <row r="60" spans="1:19">
      <c r="A60" s="14">
        <v>145</v>
      </c>
      <c r="B60" s="18" t="s">
        <v>600</v>
      </c>
      <c r="C60" s="70">
        <v>0</v>
      </c>
      <c r="D60" s="70">
        <v>0</v>
      </c>
      <c r="E60" s="70">
        <v>5</v>
      </c>
      <c r="F60" s="70">
        <v>0</v>
      </c>
      <c r="G60" s="70">
        <v>0</v>
      </c>
      <c r="H60" s="70">
        <v>0</v>
      </c>
      <c r="I60" s="70">
        <v>0</v>
      </c>
      <c r="J60" s="70">
        <v>0</v>
      </c>
      <c r="K60" s="70">
        <v>0</v>
      </c>
      <c r="L60" s="70">
        <v>0</v>
      </c>
      <c r="M60" s="70">
        <v>0</v>
      </c>
      <c r="N60" s="70">
        <v>9</v>
      </c>
      <c r="O60" s="70">
        <v>0</v>
      </c>
      <c r="P60" s="70">
        <v>0</v>
      </c>
      <c r="Q60" s="70">
        <v>0</v>
      </c>
      <c r="R60" s="13">
        <f t="shared" si="0"/>
        <v>475</v>
      </c>
      <c r="S60" s="30">
        <f>COUNTIF(Calculation!$B$4:$B$142,A60)</f>
        <v>1</v>
      </c>
    </row>
    <row r="61" spans="1:19">
      <c r="A61" s="14">
        <v>161</v>
      </c>
      <c r="B61" s="18" t="s">
        <v>631</v>
      </c>
      <c r="C61" s="70">
        <v>0</v>
      </c>
      <c r="D61" s="70">
        <v>0</v>
      </c>
      <c r="E61" s="70">
        <v>10</v>
      </c>
      <c r="F61" s="70">
        <v>1</v>
      </c>
      <c r="G61" s="70">
        <v>0</v>
      </c>
      <c r="H61" s="70">
        <v>0</v>
      </c>
      <c r="I61" s="70">
        <v>0</v>
      </c>
      <c r="J61" s="70">
        <v>0</v>
      </c>
      <c r="K61" s="70">
        <v>0</v>
      </c>
      <c r="L61" s="70">
        <v>0</v>
      </c>
      <c r="M61" s="70">
        <v>0</v>
      </c>
      <c r="N61" s="70">
        <v>10</v>
      </c>
      <c r="O61" s="70">
        <v>0</v>
      </c>
      <c r="P61" s="70">
        <v>0</v>
      </c>
      <c r="Q61" s="70">
        <v>0</v>
      </c>
      <c r="R61" s="13">
        <f t="shared" si="0"/>
        <v>775</v>
      </c>
      <c r="S61" s="30">
        <f>COUNTIF(Calculation!$B$4:$B$142,A61)</f>
        <v>1</v>
      </c>
    </row>
    <row r="62" spans="1:19">
      <c r="A62" s="14">
        <v>645</v>
      </c>
      <c r="B62" s="18" t="s">
        <v>719</v>
      </c>
      <c r="C62" s="70">
        <v>0</v>
      </c>
      <c r="D62" s="70">
        <v>0</v>
      </c>
      <c r="E62" s="70">
        <v>6</v>
      </c>
      <c r="F62" s="70">
        <v>0</v>
      </c>
      <c r="G62" s="70">
        <v>0</v>
      </c>
      <c r="H62" s="70">
        <v>0</v>
      </c>
      <c r="I62" s="70">
        <v>0</v>
      </c>
      <c r="J62" s="70">
        <v>0</v>
      </c>
      <c r="K62" s="70">
        <v>0</v>
      </c>
      <c r="L62" s="70">
        <v>0</v>
      </c>
      <c r="M62" s="70">
        <v>0</v>
      </c>
      <c r="N62" s="70">
        <v>0</v>
      </c>
      <c r="O62" s="70">
        <v>0</v>
      </c>
      <c r="P62" s="70">
        <v>0</v>
      </c>
      <c r="Q62" s="70">
        <v>0</v>
      </c>
      <c r="R62" s="13">
        <f t="shared" si="0"/>
        <v>300</v>
      </c>
      <c r="S62" s="30">
        <f>COUNTIF(Calculation!$B$4:$B$142,A62)</f>
        <v>1</v>
      </c>
    </row>
    <row r="63" spans="1:19" ht="33">
      <c r="A63" s="14">
        <v>952</v>
      </c>
      <c r="B63" s="18" t="s">
        <v>891</v>
      </c>
      <c r="C63" s="70">
        <v>0</v>
      </c>
      <c r="D63" s="70">
        <v>0</v>
      </c>
      <c r="E63" s="70">
        <v>0</v>
      </c>
      <c r="F63" s="70">
        <v>32</v>
      </c>
      <c r="G63" s="70">
        <v>0</v>
      </c>
      <c r="H63" s="70">
        <v>0</v>
      </c>
      <c r="I63" s="70">
        <v>0</v>
      </c>
      <c r="J63" s="70">
        <v>0</v>
      </c>
      <c r="K63" s="70">
        <v>0</v>
      </c>
      <c r="L63" s="70">
        <v>6</v>
      </c>
      <c r="M63" s="70">
        <v>0</v>
      </c>
      <c r="N63" s="70">
        <v>0</v>
      </c>
      <c r="O63" s="70">
        <v>0</v>
      </c>
      <c r="P63" s="70">
        <v>0</v>
      </c>
      <c r="Q63" s="70">
        <v>0</v>
      </c>
      <c r="R63" s="13">
        <f t="shared" si="0"/>
        <v>60800</v>
      </c>
      <c r="S63" s="30">
        <f>COUNTIF(Calculation!$B$4:$B$142,A63)</f>
        <v>1</v>
      </c>
    </row>
    <row r="64" spans="1:19">
      <c r="A64" s="14">
        <v>955</v>
      </c>
      <c r="B64" s="18" t="s">
        <v>912</v>
      </c>
      <c r="C64" s="70">
        <v>0</v>
      </c>
      <c r="D64" s="70">
        <v>0</v>
      </c>
      <c r="E64" s="70">
        <v>0</v>
      </c>
      <c r="F64" s="70">
        <v>4</v>
      </c>
      <c r="G64" s="70">
        <v>0</v>
      </c>
      <c r="H64" s="70">
        <v>0</v>
      </c>
      <c r="I64" s="70">
        <v>0</v>
      </c>
      <c r="J64" s="70">
        <v>0</v>
      </c>
      <c r="K64" s="70">
        <v>0</v>
      </c>
      <c r="L64" s="70">
        <v>0</v>
      </c>
      <c r="M64" s="70">
        <v>0</v>
      </c>
      <c r="N64" s="70">
        <v>0</v>
      </c>
      <c r="O64" s="70">
        <v>0</v>
      </c>
      <c r="P64" s="70">
        <v>0</v>
      </c>
      <c r="Q64" s="70">
        <v>0</v>
      </c>
      <c r="R64" s="13">
        <f t="shared" si="0"/>
        <v>100</v>
      </c>
      <c r="S64" s="30">
        <f>COUNTIF(Calculation!$B$4:$B$142,A64)</f>
        <v>1</v>
      </c>
    </row>
    <row r="65" spans="1:19">
      <c r="A65" s="14">
        <v>833</v>
      </c>
      <c r="B65" s="18" t="s">
        <v>873</v>
      </c>
      <c r="C65" s="70">
        <v>0</v>
      </c>
      <c r="D65" s="70">
        <v>0</v>
      </c>
      <c r="E65" s="70">
        <v>30</v>
      </c>
      <c r="F65" s="70">
        <v>0</v>
      </c>
      <c r="G65" s="70">
        <v>0</v>
      </c>
      <c r="H65" s="70">
        <v>0</v>
      </c>
      <c r="I65" s="70">
        <v>0</v>
      </c>
      <c r="J65" s="70">
        <v>0</v>
      </c>
      <c r="K65" s="70">
        <v>0</v>
      </c>
      <c r="L65" s="70">
        <v>0</v>
      </c>
      <c r="M65" s="70">
        <v>0</v>
      </c>
      <c r="N65" s="70">
        <v>0</v>
      </c>
      <c r="O65" s="70">
        <v>0</v>
      </c>
      <c r="P65" s="70">
        <v>0</v>
      </c>
      <c r="Q65" s="70">
        <v>0</v>
      </c>
      <c r="R65" s="13">
        <f t="shared" si="0"/>
        <v>1500</v>
      </c>
      <c r="S65" s="30">
        <f>COUNTIF(Calculation!$B$4:$B$142,A65)</f>
        <v>1</v>
      </c>
    </row>
    <row r="66" spans="1:19">
      <c r="A66" s="14">
        <v>979</v>
      </c>
      <c r="B66" s="18" t="s">
        <v>931</v>
      </c>
      <c r="C66" s="70">
        <v>0</v>
      </c>
      <c r="D66" s="70">
        <v>0</v>
      </c>
      <c r="E66" s="70">
        <v>0</v>
      </c>
      <c r="F66" s="70">
        <v>0</v>
      </c>
      <c r="G66" s="70">
        <v>0</v>
      </c>
      <c r="H66" s="70">
        <v>0</v>
      </c>
      <c r="I66" s="70">
        <v>0</v>
      </c>
      <c r="J66" s="70">
        <v>0</v>
      </c>
      <c r="K66" s="70">
        <v>0</v>
      </c>
      <c r="L66" s="70">
        <v>0</v>
      </c>
      <c r="M66" s="70">
        <v>0</v>
      </c>
      <c r="N66" s="70">
        <v>0</v>
      </c>
      <c r="O66" s="70">
        <v>0</v>
      </c>
      <c r="P66" s="70">
        <v>0</v>
      </c>
      <c r="Q66" s="70">
        <v>0</v>
      </c>
      <c r="R66" s="13">
        <f t="shared" si="0"/>
        <v>0</v>
      </c>
      <c r="S66" s="30">
        <f>COUNTIF(Calculation!$B$4:$B$142,A66)</f>
        <v>1</v>
      </c>
    </row>
    <row r="67" spans="1:19" ht="33">
      <c r="A67" s="14">
        <v>997</v>
      </c>
      <c r="B67" s="18" t="s">
        <v>940</v>
      </c>
      <c r="C67" s="70">
        <v>0</v>
      </c>
      <c r="D67" s="70">
        <v>0</v>
      </c>
      <c r="E67" s="70">
        <v>78</v>
      </c>
      <c r="F67" s="70">
        <v>8</v>
      </c>
      <c r="G67" s="70">
        <v>0</v>
      </c>
      <c r="H67" s="70">
        <v>0</v>
      </c>
      <c r="I67" s="70">
        <v>0</v>
      </c>
      <c r="J67" s="70">
        <v>0</v>
      </c>
      <c r="K67" s="70">
        <v>0</v>
      </c>
      <c r="L67" s="70">
        <v>0</v>
      </c>
      <c r="M67" s="70">
        <v>0</v>
      </c>
      <c r="N67" s="70">
        <v>30</v>
      </c>
      <c r="O67" s="70">
        <v>0</v>
      </c>
      <c r="P67" s="70">
        <v>0</v>
      </c>
      <c r="Q67" s="70">
        <v>0</v>
      </c>
      <c r="R67" s="13">
        <f t="shared" si="0"/>
        <v>4850</v>
      </c>
      <c r="S67" s="30">
        <f>COUNTIF(Calculation!$B$4:$B$142,A67)</f>
        <v>1</v>
      </c>
    </row>
    <row r="68" spans="1:19" ht="33">
      <c r="A68" s="14">
        <v>957</v>
      </c>
      <c r="B68" s="18" t="s">
        <v>916</v>
      </c>
      <c r="C68" s="70">
        <v>0</v>
      </c>
      <c r="D68" s="70">
        <v>0</v>
      </c>
      <c r="E68" s="70">
        <v>0</v>
      </c>
      <c r="F68" s="70">
        <v>64</v>
      </c>
      <c r="G68" s="70">
        <v>0</v>
      </c>
      <c r="H68" s="70">
        <v>0</v>
      </c>
      <c r="I68" s="70">
        <v>0</v>
      </c>
      <c r="J68" s="70">
        <v>0</v>
      </c>
      <c r="K68" s="70">
        <v>0</v>
      </c>
      <c r="L68" s="70">
        <v>0</v>
      </c>
      <c r="M68" s="70">
        <v>0</v>
      </c>
      <c r="N68" s="70">
        <v>0</v>
      </c>
      <c r="O68" s="70">
        <v>0</v>
      </c>
      <c r="P68" s="70">
        <v>0</v>
      </c>
      <c r="Q68" s="70">
        <v>0</v>
      </c>
      <c r="R68" s="13">
        <f t="shared" si="0"/>
        <v>1600</v>
      </c>
      <c r="S68" s="30">
        <f>COUNTIF(Calculation!$B$4:$B$142,A68)</f>
        <v>1</v>
      </c>
    </row>
    <row r="69" spans="1:19">
      <c r="A69" s="14">
        <v>843</v>
      </c>
      <c r="B69" s="18" t="s">
        <v>880</v>
      </c>
      <c r="C69" s="70">
        <v>0</v>
      </c>
      <c r="D69" s="70">
        <v>0</v>
      </c>
      <c r="E69" s="70">
        <v>35</v>
      </c>
      <c r="F69" s="70">
        <v>5</v>
      </c>
      <c r="G69" s="70">
        <v>0</v>
      </c>
      <c r="H69" s="70">
        <v>0</v>
      </c>
      <c r="I69" s="70">
        <v>0</v>
      </c>
      <c r="J69" s="70">
        <v>1</v>
      </c>
      <c r="K69" s="70">
        <v>0</v>
      </c>
      <c r="L69" s="70">
        <v>0</v>
      </c>
      <c r="M69" s="70">
        <v>1</v>
      </c>
      <c r="N69" s="70">
        <v>71</v>
      </c>
      <c r="O69" s="70">
        <v>0</v>
      </c>
      <c r="P69" s="70">
        <v>0</v>
      </c>
      <c r="Q69" s="70">
        <v>0</v>
      </c>
      <c r="R69" s="13">
        <f t="shared" si="0"/>
        <v>23650</v>
      </c>
      <c r="S69" s="30">
        <f>COUNTIF(Calculation!$B$4:$B$142,A69)</f>
        <v>1</v>
      </c>
    </row>
    <row r="70" spans="1:19">
      <c r="A70" s="14">
        <v>826</v>
      </c>
      <c r="B70" s="18" t="s">
        <v>870</v>
      </c>
      <c r="C70" s="70">
        <v>0</v>
      </c>
      <c r="D70" s="70">
        <v>0</v>
      </c>
      <c r="E70" s="70">
        <v>35</v>
      </c>
      <c r="F70" s="70">
        <v>0</v>
      </c>
      <c r="G70" s="70">
        <v>0</v>
      </c>
      <c r="H70" s="70">
        <v>0</v>
      </c>
      <c r="I70" s="70">
        <v>0</v>
      </c>
      <c r="J70" s="70">
        <v>0</v>
      </c>
      <c r="K70" s="70">
        <v>0</v>
      </c>
      <c r="L70" s="70">
        <v>0</v>
      </c>
      <c r="M70" s="70">
        <v>0</v>
      </c>
      <c r="N70" s="70">
        <v>6</v>
      </c>
      <c r="O70" s="70">
        <v>0</v>
      </c>
      <c r="P70" s="70">
        <v>0</v>
      </c>
      <c r="Q70" s="70">
        <v>0</v>
      </c>
      <c r="R70" s="13">
        <f t="shared" ref="R70:R133" si="1">+C70*25+D70*50+E70*50+F70*25+G70*10000+H70*25+I70*25+J70*10000+K70*1000+L70*10000+M70*10000+N70*25+O70*100000+P70*50000+Q70*50000</f>
        <v>1900</v>
      </c>
      <c r="S70" s="30">
        <f>COUNTIF(Calculation!$B$4:$B$142,A70)</f>
        <v>1</v>
      </c>
    </row>
    <row r="71" spans="1:19" ht="33">
      <c r="A71" s="14">
        <v>844</v>
      </c>
      <c r="B71" s="18" t="s">
        <v>881</v>
      </c>
      <c r="C71" s="70">
        <v>0</v>
      </c>
      <c r="D71" s="70">
        <v>0</v>
      </c>
      <c r="E71" s="70">
        <v>2</v>
      </c>
      <c r="F71" s="70">
        <v>2</v>
      </c>
      <c r="G71" s="70">
        <v>0</v>
      </c>
      <c r="H71" s="70">
        <v>0</v>
      </c>
      <c r="I71" s="70">
        <v>0</v>
      </c>
      <c r="J71" s="70">
        <v>0</v>
      </c>
      <c r="K71" s="70">
        <v>0</v>
      </c>
      <c r="L71" s="70">
        <v>0</v>
      </c>
      <c r="M71" s="70">
        <v>0</v>
      </c>
      <c r="N71" s="70">
        <v>59</v>
      </c>
      <c r="O71" s="70">
        <v>0</v>
      </c>
      <c r="P71" s="70">
        <v>0</v>
      </c>
      <c r="Q71" s="70">
        <v>0</v>
      </c>
      <c r="R71" s="13">
        <f t="shared" si="1"/>
        <v>1625</v>
      </c>
      <c r="S71" s="30">
        <f>COUNTIF(Calculation!$B$4:$B$142,A71)</f>
        <v>1</v>
      </c>
    </row>
    <row r="72" spans="1:19">
      <c r="A72" s="14">
        <v>217</v>
      </c>
      <c r="B72" s="18" t="s">
        <v>684</v>
      </c>
      <c r="C72" s="70">
        <v>0</v>
      </c>
      <c r="D72" s="70">
        <v>0</v>
      </c>
      <c r="E72" s="70">
        <v>24</v>
      </c>
      <c r="F72" s="70">
        <v>0</v>
      </c>
      <c r="G72" s="70">
        <v>0</v>
      </c>
      <c r="H72" s="70">
        <v>0</v>
      </c>
      <c r="I72" s="70">
        <v>0</v>
      </c>
      <c r="J72" s="70">
        <v>0</v>
      </c>
      <c r="K72" s="70">
        <v>0</v>
      </c>
      <c r="L72" s="70">
        <v>0</v>
      </c>
      <c r="M72" s="70">
        <v>0</v>
      </c>
      <c r="N72" s="70">
        <v>4</v>
      </c>
      <c r="O72" s="70">
        <v>0</v>
      </c>
      <c r="P72" s="70">
        <v>0</v>
      </c>
      <c r="Q72" s="70">
        <v>0</v>
      </c>
      <c r="R72" s="13">
        <f t="shared" si="1"/>
        <v>1300</v>
      </c>
      <c r="S72" s="30">
        <f>COUNTIF(Calculation!$B$4:$B$142,A72)</f>
        <v>1</v>
      </c>
    </row>
    <row r="73" spans="1:19">
      <c r="A73" s="14">
        <v>167</v>
      </c>
      <c r="B73" s="18" t="s">
        <v>644</v>
      </c>
      <c r="C73" s="70">
        <v>0</v>
      </c>
      <c r="D73" s="70">
        <v>0</v>
      </c>
      <c r="E73" s="70">
        <v>91</v>
      </c>
      <c r="F73" s="70">
        <v>0</v>
      </c>
      <c r="G73" s="70">
        <v>0</v>
      </c>
      <c r="H73" s="70">
        <v>0</v>
      </c>
      <c r="I73" s="70">
        <v>0</v>
      </c>
      <c r="J73" s="70">
        <v>0</v>
      </c>
      <c r="K73" s="70">
        <v>0</v>
      </c>
      <c r="L73" s="70">
        <v>0</v>
      </c>
      <c r="M73" s="70">
        <v>0</v>
      </c>
      <c r="N73" s="70">
        <v>4</v>
      </c>
      <c r="O73" s="70">
        <v>0</v>
      </c>
      <c r="P73" s="70">
        <v>0</v>
      </c>
      <c r="Q73" s="70">
        <v>0</v>
      </c>
      <c r="R73" s="13">
        <f t="shared" si="1"/>
        <v>4650</v>
      </c>
      <c r="S73" s="30">
        <f>COUNTIF(Calculation!$B$4:$B$142,A73)</f>
        <v>1</v>
      </c>
    </row>
    <row r="74" spans="1:19">
      <c r="A74" s="14">
        <v>841</v>
      </c>
      <c r="B74" s="18" t="s">
        <v>877</v>
      </c>
      <c r="C74" s="70">
        <v>0</v>
      </c>
      <c r="D74" s="70">
        <v>0</v>
      </c>
      <c r="E74" s="70">
        <v>158</v>
      </c>
      <c r="F74" s="70">
        <v>7</v>
      </c>
      <c r="G74" s="70">
        <v>0</v>
      </c>
      <c r="H74" s="70">
        <v>1</v>
      </c>
      <c r="I74" s="70">
        <v>0</v>
      </c>
      <c r="J74" s="70">
        <v>0</v>
      </c>
      <c r="K74" s="70">
        <v>0</v>
      </c>
      <c r="L74" s="70">
        <v>0</v>
      </c>
      <c r="M74" s="70">
        <v>5</v>
      </c>
      <c r="N74" s="70">
        <v>614</v>
      </c>
      <c r="O74" s="70">
        <v>0</v>
      </c>
      <c r="P74" s="70">
        <v>0</v>
      </c>
      <c r="Q74" s="70">
        <v>0</v>
      </c>
      <c r="R74" s="13">
        <f t="shared" si="1"/>
        <v>73450</v>
      </c>
      <c r="S74" s="30">
        <f>COUNTIF(Calculation!$B$4:$B$142,A74)</f>
        <v>1</v>
      </c>
    </row>
    <row r="75" spans="1:19" ht="33">
      <c r="A75" s="14">
        <v>986</v>
      </c>
      <c r="B75" s="18" t="s">
        <v>937</v>
      </c>
      <c r="C75" s="70">
        <v>0</v>
      </c>
      <c r="D75" s="70">
        <v>0</v>
      </c>
      <c r="E75" s="70">
        <v>2752</v>
      </c>
      <c r="F75" s="70">
        <v>412</v>
      </c>
      <c r="G75" s="70">
        <v>0</v>
      </c>
      <c r="H75" s="70">
        <v>3</v>
      </c>
      <c r="I75" s="70">
        <v>19</v>
      </c>
      <c r="J75" s="70">
        <v>0</v>
      </c>
      <c r="K75" s="70">
        <v>0</v>
      </c>
      <c r="L75" s="70">
        <v>0</v>
      </c>
      <c r="M75" s="70">
        <v>78</v>
      </c>
      <c r="N75" s="70">
        <v>7382</v>
      </c>
      <c r="O75" s="70">
        <v>9</v>
      </c>
      <c r="P75" s="70">
        <v>0</v>
      </c>
      <c r="Q75" s="70">
        <v>18</v>
      </c>
      <c r="R75" s="13">
        <f t="shared" si="1"/>
        <v>2913000</v>
      </c>
      <c r="S75" s="30">
        <f>COUNTIF(Calculation!$B$4:$B$142,A75)</f>
        <v>1</v>
      </c>
    </row>
    <row r="76" spans="1:19">
      <c r="A76" s="14">
        <v>106</v>
      </c>
      <c r="B76" s="18" t="s">
        <v>537</v>
      </c>
      <c r="C76" s="70">
        <v>0</v>
      </c>
      <c r="D76" s="70">
        <v>0</v>
      </c>
      <c r="E76" s="70">
        <v>1388</v>
      </c>
      <c r="F76" s="70">
        <v>282</v>
      </c>
      <c r="G76" s="70">
        <v>0</v>
      </c>
      <c r="H76" s="70">
        <v>0</v>
      </c>
      <c r="I76" s="70">
        <v>2</v>
      </c>
      <c r="J76" s="70">
        <v>0</v>
      </c>
      <c r="K76" s="70">
        <v>0</v>
      </c>
      <c r="L76" s="70">
        <v>1</v>
      </c>
      <c r="M76" s="70">
        <v>43</v>
      </c>
      <c r="N76" s="70">
        <v>3597</v>
      </c>
      <c r="O76" s="70">
        <v>0</v>
      </c>
      <c r="P76" s="70">
        <v>0</v>
      </c>
      <c r="Q76" s="70">
        <v>8</v>
      </c>
      <c r="R76" s="13">
        <f t="shared" si="1"/>
        <v>1006425</v>
      </c>
      <c r="S76" s="30">
        <f>COUNTIF(Calculation!$B$4:$B$142,A76)</f>
        <v>1</v>
      </c>
    </row>
    <row r="77" spans="1:19">
      <c r="A77" s="14">
        <v>103</v>
      </c>
      <c r="B77" s="18" t="s">
        <v>531</v>
      </c>
      <c r="C77" s="70">
        <v>0</v>
      </c>
      <c r="D77" s="70">
        <v>0</v>
      </c>
      <c r="E77" s="70">
        <v>1079</v>
      </c>
      <c r="F77" s="70">
        <v>118</v>
      </c>
      <c r="G77" s="70">
        <v>0</v>
      </c>
      <c r="H77" s="70">
        <v>1</v>
      </c>
      <c r="I77" s="70">
        <v>0</v>
      </c>
      <c r="J77" s="70">
        <v>0</v>
      </c>
      <c r="K77" s="70">
        <v>0</v>
      </c>
      <c r="L77" s="70">
        <v>0</v>
      </c>
      <c r="M77" s="70">
        <v>14</v>
      </c>
      <c r="N77" s="70">
        <v>736</v>
      </c>
      <c r="O77" s="70">
        <v>0</v>
      </c>
      <c r="P77" s="70">
        <v>0</v>
      </c>
      <c r="Q77" s="70">
        <v>2</v>
      </c>
      <c r="R77" s="13">
        <f t="shared" si="1"/>
        <v>315325</v>
      </c>
      <c r="S77" s="30">
        <f>COUNTIF(Calculation!$B$4:$B$142,A77)</f>
        <v>1</v>
      </c>
    </row>
    <row r="78" spans="1:19">
      <c r="A78" s="14">
        <v>634</v>
      </c>
      <c r="B78" s="18" t="s">
        <v>704</v>
      </c>
      <c r="C78" s="70">
        <v>0</v>
      </c>
      <c r="D78" s="70">
        <v>0</v>
      </c>
      <c r="E78" s="70">
        <v>120</v>
      </c>
      <c r="F78" s="70">
        <v>15</v>
      </c>
      <c r="G78" s="70">
        <v>0</v>
      </c>
      <c r="H78" s="70">
        <v>0</v>
      </c>
      <c r="I78" s="70">
        <v>1</v>
      </c>
      <c r="J78" s="70">
        <v>0</v>
      </c>
      <c r="K78" s="70">
        <v>0</v>
      </c>
      <c r="L78" s="70">
        <v>0</v>
      </c>
      <c r="M78" s="70">
        <v>1</v>
      </c>
      <c r="N78" s="70">
        <v>616</v>
      </c>
      <c r="O78" s="70">
        <v>0</v>
      </c>
      <c r="P78" s="70">
        <v>0</v>
      </c>
      <c r="Q78" s="70">
        <v>3</v>
      </c>
      <c r="R78" s="13">
        <f t="shared" si="1"/>
        <v>181800</v>
      </c>
      <c r="S78" s="30">
        <f>COUNTIF(Calculation!$B$4:$B$142,A78)</f>
        <v>1</v>
      </c>
    </row>
    <row r="79" spans="1:19">
      <c r="A79" s="14">
        <v>218</v>
      </c>
      <c r="B79" s="18" t="s">
        <v>685</v>
      </c>
      <c r="C79" s="70">
        <v>0</v>
      </c>
      <c r="D79" s="70">
        <v>0</v>
      </c>
      <c r="E79" s="70">
        <v>31</v>
      </c>
      <c r="F79" s="70">
        <v>95</v>
      </c>
      <c r="G79" s="70">
        <v>0</v>
      </c>
      <c r="H79" s="70">
        <v>0</v>
      </c>
      <c r="I79" s="70">
        <v>8</v>
      </c>
      <c r="J79" s="70">
        <v>0</v>
      </c>
      <c r="K79" s="70">
        <v>0</v>
      </c>
      <c r="L79" s="70">
        <v>0</v>
      </c>
      <c r="M79" s="70">
        <v>14</v>
      </c>
      <c r="N79" s="70">
        <v>1713</v>
      </c>
      <c r="O79" s="70">
        <v>0</v>
      </c>
      <c r="P79" s="70">
        <v>0</v>
      </c>
      <c r="Q79" s="70">
        <v>0</v>
      </c>
      <c r="R79" s="13">
        <f t="shared" si="1"/>
        <v>186950</v>
      </c>
      <c r="S79" s="30">
        <f>COUNTIF(Calculation!$B$4:$B$142,A79)</f>
        <v>1</v>
      </c>
    </row>
    <row r="80" spans="1:19">
      <c r="A80" s="14">
        <v>118</v>
      </c>
      <c r="B80" s="18" t="s">
        <v>572</v>
      </c>
      <c r="C80" s="70">
        <v>0</v>
      </c>
      <c r="D80" s="70">
        <v>0</v>
      </c>
      <c r="E80" s="70">
        <v>3</v>
      </c>
      <c r="F80" s="70">
        <v>260</v>
      </c>
      <c r="G80" s="70">
        <v>0</v>
      </c>
      <c r="H80" s="70">
        <v>0</v>
      </c>
      <c r="I80" s="70">
        <v>0</v>
      </c>
      <c r="J80" s="70">
        <v>0</v>
      </c>
      <c r="K80" s="70">
        <v>0</v>
      </c>
      <c r="L80" s="70">
        <v>0</v>
      </c>
      <c r="M80" s="70">
        <v>63</v>
      </c>
      <c r="N80" s="70">
        <v>9776</v>
      </c>
      <c r="O80" s="70">
        <v>0</v>
      </c>
      <c r="P80" s="70">
        <v>0</v>
      </c>
      <c r="Q80" s="70">
        <v>0</v>
      </c>
      <c r="R80" s="13">
        <f t="shared" si="1"/>
        <v>881050</v>
      </c>
      <c r="S80" s="30">
        <f>COUNTIF(Calculation!$B$4:$B$142,A80)</f>
        <v>1</v>
      </c>
    </row>
    <row r="81" spans="1:19">
      <c r="A81" s="14">
        <v>130</v>
      </c>
      <c r="B81" s="18" t="s">
        <v>586</v>
      </c>
      <c r="C81" s="70">
        <v>0</v>
      </c>
      <c r="D81" s="70">
        <v>0</v>
      </c>
      <c r="E81" s="70">
        <v>41</v>
      </c>
      <c r="F81" s="70">
        <v>1</v>
      </c>
      <c r="G81" s="70">
        <v>0</v>
      </c>
      <c r="H81" s="70">
        <v>0</v>
      </c>
      <c r="I81" s="70">
        <v>0</v>
      </c>
      <c r="J81" s="70">
        <v>0</v>
      </c>
      <c r="K81" s="70">
        <v>0</v>
      </c>
      <c r="L81" s="70">
        <v>0</v>
      </c>
      <c r="M81" s="70">
        <v>1</v>
      </c>
      <c r="N81" s="70">
        <v>148</v>
      </c>
      <c r="O81" s="70">
        <v>0</v>
      </c>
      <c r="P81" s="70">
        <v>0</v>
      </c>
      <c r="Q81" s="70">
        <v>0</v>
      </c>
      <c r="R81" s="13">
        <f t="shared" si="1"/>
        <v>15775</v>
      </c>
      <c r="S81" s="30">
        <f>COUNTIF(Calculation!$B$4:$B$142,A81)</f>
        <v>1</v>
      </c>
    </row>
    <row r="82" spans="1:19">
      <c r="A82" s="14">
        <v>124</v>
      </c>
      <c r="B82" s="18" t="s">
        <v>575</v>
      </c>
      <c r="C82" s="70">
        <v>0</v>
      </c>
      <c r="D82" s="70">
        <v>0</v>
      </c>
      <c r="E82" s="70">
        <v>590</v>
      </c>
      <c r="F82" s="70">
        <v>149</v>
      </c>
      <c r="G82" s="70">
        <v>0</v>
      </c>
      <c r="H82" s="70">
        <v>1</v>
      </c>
      <c r="I82" s="70">
        <v>15</v>
      </c>
      <c r="J82" s="70">
        <v>0</v>
      </c>
      <c r="K82" s="70">
        <v>0</v>
      </c>
      <c r="L82" s="70">
        <v>0</v>
      </c>
      <c r="M82" s="70">
        <v>31</v>
      </c>
      <c r="N82" s="70">
        <v>19736</v>
      </c>
      <c r="O82" s="70">
        <v>0</v>
      </c>
      <c r="P82" s="70">
        <v>0</v>
      </c>
      <c r="Q82" s="70">
        <v>4</v>
      </c>
      <c r="R82" s="13">
        <f t="shared" si="1"/>
        <v>1037025</v>
      </c>
      <c r="S82" s="30">
        <f>COUNTIF(Calculation!$B$4:$B$142,A82)</f>
        <v>1</v>
      </c>
    </row>
    <row r="83" spans="1:19">
      <c r="A83" s="14">
        <v>102</v>
      </c>
      <c r="B83" s="18" t="s">
        <v>529</v>
      </c>
      <c r="C83" s="70">
        <v>0</v>
      </c>
      <c r="D83" s="70">
        <v>0</v>
      </c>
      <c r="E83" s="70">
        <v>145</v>
      </c>
      <c r="F83" s="70">
        <v>36</v>
      </c>
      <c r="G83" s="70">
        <v>0</v>
      </c>
      <c r="H83" s="70">
        <v>2</v>
      </c>
      <c r="I83" s="70">
        <v>0</v>
      </c>
      <c r="J83" s="70">
        <v>0</v>
      </c>
      <c r="K83" s="70">
        <v>0</v>
      </c>
      <c r="L83" s="70">
        <v>0</v>
      </c>
      <c r="M83" s="70">
        <v>7</v>
      </c>
      <c r="N83" s="70">
        <v>694</v>
      </c>
      <c r="O83" s="70">
        <v>0</v>
      </c>
      <c r="P83" s="70">
        <v>0</v>
      </c>
      <c r="Q83" s="70">
        <v>0</v>
      </c>
      <c r="R83" s="13">
        <f t="shared" si="1"/>
        <v>95550</v>
      </c>
      <c r="S83" s="30">
        <f>COUNTIF(Calculation!$B$4:$B$142,A83)</f>
        <v>1</v>
      </c>
    </row>
    <row r="84" spans="1:19">
      <c r="A84" s="14">
        <v>129</v>
      </c>
      <c r="B84" s="18" t="s">
        <v>583</v>
      </c>
      <c r="C84" s="70">
        <v>0</v>
      </c>
      <c r="D84" s="70">
        <v>0</v>
      </c>
      <c r="E84" s="70">
        <v>371</v>
      </c>
      <c r="F84" s="70">
        <v>10</v>
      </c>
      <c r="G84" s="70">
        <v>0</v>
      </c>
      <c r="H84" s="70">
        <v>1</v>
      </c>
      <c r="I84" s="70">
        <v>2</v>
      </c>
      <c r="J84" s="70">
        <v>0</v>
      </c>
      <c r="K84" s="70">
        <v>0</v>
      </c>
      <c r="L84" s="70">
        <v>0</v>
      </c>
      <c r="M84" s="70">
        <v>4</v>
      </c>
      <c r="N84" s="70">
        <v>2707</v>
      </c>
      <c r="O84" s="70">
        <v>0</v>
      </c>
      <c r="P84" s="70">
        <v>0</v>
      </c>
      <c r="Q84" s="70">
        <v>1</v>
      </c>
      <c r="R84" s="13">
        <f t="shared" si="1"/>
        <v>176550</v>
      </c>
      <c r="S84" s="30">
        <f>COUNTIF(Calculation!$B$4:$B$142,A84)</f>
        <v>1</v>
      </c>
    </row>
    <row r="85" spans="1:19">
      <c r="A85" s="14">
        <v>132</v>
      </c>
      <c r="B85" s="18" t="s">
        <v>590</v>
      </c>
      <c r="C85" s="70">
        <v>0</v>
      </c>
      <c r="D85" s="70">
        <v>0</v>
      </c>
      <c r="E85" s="70">
        <v>1680</v>
      </c>
      <c r="F85" s="70">
        <v>79</v>
      </c>
      <c r="G85" s="70">
        <v>0</v>
      </c>
      <c r="H85" s="70">
        <v>8</v>
      </c>
      <c r="I85" s="70">
        <v>3</v>
      </c>
      <c r="J85" s="70">
        <v>0</v>
      </c>
      <c r="K85" s="70">
        <v>0</v>
      </c>
      <c r="L85" s="70">
        <v>0</v>
      </c>
      <c r="M85" s="70">
        <v>42</v>
      </c>
      <c r="N85" s="70">
        <v>3912</v>
      </c>
      <c r="O85" s="70">
        <v>0</v>
      </c>
      <c r="P85" s="70">
        <v>0</v>
      </c>
      <c r="Q85" s="70">
        <v>1</v>
      </c>
      <c r="R85" s="13">
        <f t="shared" si="1"/>
        <v>654050</v>
      </c>
      <c r="S85" s="30">
        <f>COUNTIF(Calculation!$B$4:$B$142,A85)</f>
        <v>1</v>
      </c>
    </row>
    <row r="86" spans="1:19">
      <c r="A86" s="14">
        <v>127</v>
      </c>
      <c r="B86" s="18" t="s">
        <v>581</v>
      </c>
      <c r="C86" s="70">
        <v>0</v>
      </c>
      <c r="D86" s="70">
        <v>0</v>
      </c>
      <c r="E86" s="70">
        <v>3388</v>
      </c>
      <c r="F86" s="70">
        <v>1116</v>
      </c>
      <c r="G86" s="70">
        <v>0</v>
      </c>
      <c r="H86" s="70">
        <v>6</v>
      </c>
      <c r="I86" s="70">
        <v>6</v>
      </c>
      <c r="J86" s="70">
        <v>2</v>
      </c>
      <c r="K86" s="70">
        <v>0</v>
      </c>
      <c r="L86" s="70">
        <v>0</v>
      </c>
      <c r="M86" s="70">
        <v>57</v>
      </c>
      <c r="N86" s="70">
        <v>21343</v>
      </c>
      <c r="O86" s="70">
        <v>1</v>
      </c>
      <c r="P86" s="70">
        <v>0</v>
      </c>
      <c r="Q86" s="70">
        <v>41</v>
      </c>
      <c r="R86" s="13">
        <f t="shared" si="1"/>
        <v>3471175</v>
      </c>
      <c r="S86" s="30">
        <f>COUNTIF(Calculation!$B$4:$B$142,A86)</f>
        <v>1</v>
      </c>
    </row>
    <row r="87" spans="1:19">
      <c r="A87" s="14">
        <v>111</v>
      </c>
      <c r="B87" s="18" t="s">
        <v>561</v>
      </c>
      <c r="C87" s="70">
        <v>0</v>
      </c>
      <c r="D87" s="70">
        <v>0</v>
      </c>
      <c r="E87" s="70">
        <v>104</v>
      </c>
      <c r="F87" s="70">
        <v>2</v>
      </c>
      <c r="G87" s="70">
        <v>0</v>
      </c>
      <c r="H87" s="70">
        <v>0</v>
      </c>
      <c r="I87" s="70">
        <v>0</v>
      </c>
      <c r="J87" s="70">
        <v>0</v>
      </c>
      <c r="K87" s="70">
        <v>0</v>
      </c>
      <c r="L87" s="70">
        <v>0</v>
      </c>
      <c r="M87" s="70">
        <v>0</v>
      </c>
      <c r="N87" s="70">
        <v>80</v>
      </c>
      <c r="O87" s="70">
        <v>0</v>
      </c>
      <c r="P87" s="70">
        <v>0</v>
      </c>
      <c r="Q87" s="70">
        <v>0</v>
      </c>
      <c r="R87" s="13">
        <f t="shared" si="1"/>
        <v>7250</v>
      </c>
      <c r="S87" s="30">
        <f>COUNTIF(Calculation!$B$4:$B$142,A87)</f>
        <v>1</v>
      </c>
    </row>
    <row r="88" spans="1:19">
      <c r="A88" s="14">
        <v>138</v>
      </c>
      <c r="B88" s="18" t="s">
        <v>596</v>
      </c>
      <c r="C88" s="70">
        <v>0</v>
      </c>
      <c r="D88" s="70">
        <v>0</v>
      </c>
      <c r="E88" s="70">
        <v>208</v>
      </c>
      <c r="F88" s="70">
        <v>4</v>
      </c>
      <c r="G88" s="70">
        <v>0</v>
      </c>
      <c r="H88" s="70">
        <v>0</v>
      </c>
      <c r="I88" s="70">
        <v>0</v>
      </c>
      <c r="J88" s="70">
        <v>0</v>
      </c>
      <c r="K88" s="70">
        <v>0</v>
      </c>
      <c r="L88" s="70">
        <v>0</v>
      </c>
      <c r="M88" s="70">
        <v>0</v>
      </c>
      <c r="N88" s="70">
        <v>58</v>
      </c>
      <c r="O88" s="70">
        <v>0</v>
      </c>
      <c r="P88" s="70">
        <v>0</v>
      </c>
      <c r="Q88" s="70">
        <v>0</v>
      </c>
      <c r="R88" s="13">
        <f t="shared" si="1"/>
        <v>11950</v>
      </c>
      <c r="S88" s="30">
        <f>COUNTIF(Calculation!$B$4:$B$142,A88)</f>
        <v>1</v>
      </c>
    </row>
    <row r="89" spans="1:19">
      <c r="A89" s="14">
        <v>214</v>
      </c>
      <c r="B89" s="18" t="s">
        <v>675</v>
      </c>
      <c r="C89" s="70">
        <v>0</v>
      </c>
      <c r="D89" s="70">
        <v>0</v>
      </c>
      <c r="E89" s="70">
        <v>56</v>
      </c>
      <c r="F89" s="70">
        <v>13</v>
      </c>
      <c r="G89" s="70">
        <v>0</v>
      </c>
      <c r="H89" s="70">
        <v>0</v>
      </c>
      <c r="I89" s="70">
        <v>0</v>
      </c>
      <c r="J89" s="70">
        <v>0</v>
      </c>
      <c r="K89" s="70">
        <v>0</v>
      </c>
      <c r="L89" s="70">
        <v>0</v>
      </c>
      <c r="M89" s="70">
        <v>11</v>
      </c>
      <c r="N89" s="70">
        <v>1511</v>
      </c>
      <c r="O89" s="70">
        <v>0</v>
      </c>
      <c r="P89" s="70">
        <v>0</v>
      </c>
      <c r="Q89" s="70">
        <v>0</v>
      </c>
      <c r="R89" s="13">
        <f t="shared" si="1"/>
        <v>150900</v>
      </c>
      <c r="S89" s="30">
        <f>COUNTIF(Calculation!$B$4:$B$142,A89)</f>
        <v>1</v>
      </c>
    </row>
    <row r="90" spans="1:19">
      <c r="A90" s="14">
        <v>105</v>
      </c>
      <c r="B90" s="18" t="s">
        <v>535</v>
      </c>
      <c r="C90" s="70">
        <v>0</v>
      </c>
      <c r="D90" s="70">
        <v>0</v>
      </c>
      <c r="E90" s="70">
        <v>47</v>
      </c>
      <c r="F90" s="70">
        <v>15</v>
      </c>
      <c r="G90" s="70">
        <v>0</v>
      </c>
      <c r="H90" s="70">
        <v>1</v>
      </c>
      <c r="I90" s="70">
        <v>0</v>
      </c>
      <c r="J90" s="70">
        <v>0</v>
      </c>
      <c r="K90" s="70">
        <v>0</v>
      </c>
      <c r="L90" s="70">
        <v>0</v>
      </c>
      <c r="M90" s="70">
        <v>0</v>
      </c>
      <c r="N90" s="70">
        <v>97</v>
      </c>
      <c r="O90" s="70">
        <v>0</v>
      </c>
      <c r="P90" s="70">
        <v>0</v>
      </c>
      <c r="Q90" s="70">
        <v>0</v>
      </c>
      <c r="R90" s="13">
        <f t="shared" si="1"/>
        <v>5175</v>
      </c>
      <c r="S90" s="30">
        <f>COUNTIF(Calculation!$B$4:$B$142,A90)</f>
        <v>1</v>
      </c>
    </row>
    <row r="91" spans="1:19">
      <c r="A91" s="14">
        <v>635</v>
      </c>
      <c r="B91" s="18" t="s">
        <v>705</v>
      </c>
      <c r="C91" s="70">
        <v>0</v>
      </c>
      <c r="D91" s="70">
        <v>0</v>
      </c>
      <c r="E91" s="70">
        <v>1224</v>
      </c>
      <c r="F91" s="70">
        <v>90</v>
      </c>
      <c r="G91" s="70">
        <v>0</v>
      </c>
      <c r="H91" s="70">
        <v>1</v>
      </c>
      <c r="I91" s="70">
        <v>19</v>
      </c>
      <c r="J91" s="70">
        <v>0</v>
      </c>
      <c r="K91" s="70">
        <v>0</v>
      </c>
      <c r="L91" s="70">
        <v>0</v>
      </c>
      <c r="M91" s="70">
        <v>11</v>
      </c>
      <c r="N91" s="70">
        <v>1634</v>
      </c>
      <c r="O91" s="70">
        <v>0</v>
      </c>
      <c r="P91" s="70">
        <v>0</v>
      </c>
      <c r="Q91" s="70">
        <v>1</v>
      </c>
      <c r="R91" s="13">
        <f t="shared" si="1"/>
        <v>264800</v>
      </c>
      <c r="S91" s="30">
        <f>COUNTIF(Calculation!$B$4:$B$142,A91)</f>
        <v>1</v>
      </c>
    </row>
    <row r="92" spans="1:19">
      <c r="A92" s="14">
        <v>977</v>
      </c>
      <c r="B92" s="18" t="s">
        <v>930</v>
      </c>
      <c r="C92" s="70">
        <v>0</v>
      </c>
      <c r="D92" s="70">
        <v>0</v>
      </c>
      <c r="E92" s="70">
        <v>0</v>
      </c>
      <c r="F92" s="70">
        <v>96</v>
      </c>
      <c r="G92" s="70">
        <v>0</v>
      </c>
      <c r="H92" s="70">
        <v>0</v>
      </c>
      <c r="I92" s="70">
        <v>0</v>
      </c>
      <c r="J92" s="70">
        <v>0</v>
      </c>
      <c r="K92" s="70">
        <v>0</v>
      </c>
      <c r="L92" s="70">
        <v>145</v>
      </c>
      <c r="M92" s="70">
        <v>0</v>
      </c>
      <c r="N92" s="70">
        <v>0</v>
      </c>
      <c r="O92" s="70">
        <v>0</v>
      </c>
      <c r="P92" s="70">
        <v>0</v>
      </c>
      <c r="Q92" s="70">
        <v>0</v>
      </c>
      <c r="R92" s="13">
        <f t="shared" si="1"/>
        <v>1452400</v>
      </c>
      <c r="S92" s="30">
        <f>COUNTIF(Calculation!$B$4:$B$142,A92)</f>
        <v>1</v>
      </c>
    </row>
    <row r="93" spans="1:19">
      <c r="A93" s="14">
        <v>174</v>
      </c>
      <c r="B93" s="18" t="s">
        <v>1121</v>
      </c>
      <c r="C93" s="70">
        <v>0</v>
      </c>
      <c r="D93" s="70">
        <v>0</v>
      </c>
      <c r="E93" s="70">
        <v>3709</v>
      </c>
      <c r="F93" s="70">
        <v>5879</v>
      </c>
      <c r="G93" s="70">
        <v>0</v>
      </c>
      <c r="H93" s="70">
        <v>0</v>
      </c>
      <c r="I93" s="70">
        <v>21</v>
      </c>
      <c r="J93" s="70">
        <v>0</v>
      </c>
      <c r="K93" s="70">
        <v>0</v>
      </c>
      <c r="L93" s="70">
        <v>0</v>
      </c>
      <c r="M93" s="70">
        <v>1768</v>
      </c>
      <c r="N93" s="70">
        <v>217083</v>
      </c>
      <c r="O93" s="70">
        <v>0</v>
      </c>
      <c r="P93" s="70">
        <v>0</v>
      </c>
      <c r="Q93" s="70">
        <v>0</v>
      </c>
      <c r="R93" s="13">
        <f t="shared" si="1"/>
        <v>23440025</v>
      </c>
      <c r="S93" s="30">
        <f>COUNTIF(Calculation!$B$4:$B$142,A93)</f>
        <v>0</v>
      </c>
    </row>
    <row r="94" spans="1:19">
      <c r="A94" s="14">
        <v>636</v>
      </c>
      <c r="B94" s="18" t="s">
        <v>706</v>
      </c>
      <c r="C94" s="70">
        <v>0</v>
      </c>
      <c r="D94" s="70">
        <v>0</v>
      </c>
      <c r="E94" s="70">
        <v>1689</v>
      </c>
      <c r="F94" s="70">
        <v>239</v>
      </c>
      <c r="G94" s="70">
        <v>0</v>
      </c>
      <c r="H94" s="70">
        <v>9</v>
      </c>
      <c r="I94" s="70">
        <v>19</v>
      </c>
      <c r="J94" s="70">
        <v>0</v>
      </c>
      <c r="K94" s="70">
        <v>0</v>
      </c>
      <c r="L94" s="70">
        <v>0</v>
      </c>
      <c r="M94" s="70">
        <v>22</v>
      </c>
      <c r="N94" s="70">
        <v>3097</v>
      </c>
      <c r="O94" s="70">
        <v>0</v>
      </c>
      <c r="P94" s="70">
        <v>0</v>
      </c>
      <c r="Q94" s="70">
        <v>0</v>
      </c>
      <c r="R94" s="13">
        <f t="shared" si="1"/>
        <v>388550</v>
      </c>
      <c r="S94" s="30">
        <f>COUNTIF(Calculation!$B$4:$B$142,A94)</f>
        <v>1</v>
      </c>
    </row>
    <row r="95" spans="1:19">
      <c r="A95" s="14">
        <v>667</v>
      </c>
      <c r="B95" s="18" t="s">
        <v>792</v>
      </c>
      <c r="C95" s="70">
        <v>0</v>
      </c>
      <c r="D95" s="70">
        <v>0</v>
      </c>
      <c r="E95" s="70">
        <v>189</v>
      </c>
      <c r="F95" s="70">
        <v>8</v>
      </c>
      <c r="G95" s="70">
        <v>0</v>
      </c>
      <c r="H95" s="70">
        <v>0</v>
      </c>
      <c r="I95" s="70">
        <v>1</v>
      </c>
      <c r="J95" s="70">
        <v>0</v>
      </c>
      <c r="K95" s="70">
        <v>0</v>
      </c>
      <c r="L95" s="70">
        <v>0</v>
      </c>
      <c r="M95" s="70">
        <v>3</v>
      </c>
      <c r="N95" s="70">
        <v>129</v>
      </c>
      <c r="O95" s="70">
        <v>0</v>
      </c>
      <c r="P95" s="70">
        <v>0</v>
      </c>
      <c r="Q95" s="70">
        <v>0</v>
      </c>
      <c r="R95" s="13">
        <f t="shared" si="1"/>
        <v>42900</v>
      </c>
      <c r="S95" s="30">
        <f>COUNTIF(Calculation!$B$4:$B$142,A95)</f>
        <v>1</v>
      </c>
    </row>
    <row r="96" spans="1:19">
      <c r="A96" s="14">
        <v>637</v>
      </c>
      <c r="B96" s="18" t="s">
        <v>708</v>
      </c>
      <c r="C96" s="70">
        <v>0</v>
      </c>
      <c r="D96" s="70">
        <v>0</v>
      </c>
      <c r="E96" s="70">
        <v>95</v>
      </c>
      <c r="F96" s="70">
        <v>4</v>
      </c>
      <c r="G96" s="70">
        <v>0</v>
      </c>
      <c r="H96" s="70">
        <v>0</v>
      </c>
      <c r="I96" s="70">
        <v>0</v>
      </c>
      <c r="J96" s="70">
        <v>0</v>
      </c>
      <c r="K96" s="70">
        <v>0</v>
      </c>
      <c r="L96" s="70">
        <v>0</v>
      </c>
      <c r="M96" s="70">
        <v>2</v>
      </c>
      <c r="N96" s="70">
        <v>107</v>
      </c>
      <c r="O96" s="70">
        <v>0</v>
      </c>
      <c r="P96" s="70">
        <v>0</v>
      </c>
      <c r="Q96" s="70">
        <v>0</v>
      </c>
      <c r="R96" s="13">
        <f t="shared" si="1"/>
        <v>27525</v>
      </c>
      <c r="S96" s="30">
        <f>COUNTIF(Calculation!$B$4:$B$142,A96)</f>
        <v>1</v>
      </c>
    </row>
    <row r="97" spans="1:19">
      <c r="A97" s="14">
        <v>651</v>
      </c>
      <c r="B97" s="18" t="s">
        <v>734</v>
      </c>
      <c r="C97" s="70">
        <v>0</v>
      </c>
      <c r="D97" s="70">
        <v>0</v>
      </c>
      <c r="E97" s="70">
        <v>184</v>
      </c>
      <c r="F97" s="70">
        <v>69</v>
      </c>
      <c r="G97" s="70">
        <v>0</v>
      </c>
      <c r="H97" s="70">
        <v>1</v>
      </c>
      <c r="I97" s="70">
        <v>2</v>
      </c>
      <c r="J97" s="70">
        <v>0</v>
      </c>
      <c r="K97" s="70">
        <v>0</v>
      </c>
      <c r="L97" s="70">
        <v>0</v>
      </c>
      <c r="M97" s="70">
        <v>12</v>
      </c>
      <c r="N97" s="70">
        <v>1575</v>
      </c>
      <c r="O97" s="70">
        <v>0</v>
      </c>
      <c r="P97" s="70">
        <v>0</v>
      </c>
      <c r="Q97" s="70">
        <v>5</v>
      </c>
      <c r="R97" s="13">
        <f t="shared" si="1"/>
        <v>420375</v>
      </c>
      <c r="S97" s="30">
        <f>COUNTIF(Calculation!$B$4:$B$142,A97)</f>
        <v>1</v>
      </c>
    </row>
    <row r="98" spans="1:19">
      <c r="A98" s="14">
        <v>659</v>
      </c>
      <c r="B98" s="18" t="s">
        <v>780</v>
      </c>
      <c r="C98" s="70">
        <v>0</v>
      </c>
      <c r="D98" s="70">
        <v>0</v>
      </c>
      <c r="E98" s="70">
        <v>442</v>
      </c>
      <c r="F98" s="70">
        <v>13</v>
      </c>
      <c r="G98" s="70">
        <v>0</v>
      </c>
      <c r="H98" s="70">
        <v>0</v>
      </c>
      <c r="I98" s="70">
        <v>8</v>
      </c>
      <c r="J98" s="70">
        <v>0</v>
      </c>
      <c r="K98" s="70">
        <v>0</v>
      </c>
      <c r="L98" s="70">
        <v>0</v>
      </c>
      <c r="M98" s="70">
        <v>20</v>
      </c>
      <c r="N98" s="70">
        <v>116</v>
      </c>
      <c r="O98" s="70">
        <v>0</v>
      </c>
      <c r="P98" s="70">
        <v>0</v>
      </c>
      <c r="Q98" s="70">
        <v>0</v>
      </c>
      <c r="R98" s="13">
        <f t="shared" si="1"/>
        <v>225525</v>
      </c>
      <c r="S98" s="30">
        <f>COUNTIF(Calculation!$B$4:$B$142,A98)</f>
        <v>1</v>
      </c>
    </row>
    <row r="99" spans="1:19">
      <c r="A99" s="14">
        <v>804</v>
      </c>
      <c r="B99" s="18" t="s">
        <v>818</v>
      </c>
      <c r="C99" s="70">
        <v>0</v>
      </c>
      <c r="D99" s="70">
        <v>0</v>
      </c>
      <c r="E99" s="70">
        <v>25233</v>
      </c>
      <c r="F99" s="70">
        <v>2709</v>
      </c>
      <c r="G99" s="70">
        <v>1</v>
      </c>
      <c r="H99" s="70">
        <v>27</v>
      </c>
      <c r="I99" s="70">
        <v>770</v>
      </c>
      <c r="J99" s="70">
        <v>4</v>
      </c>
      <c r="K99" s="70">
        <v>0</v>
      </c>
      <c r="L99" s="70">
        <v>9</v>
      </c>
      <c r="M99" s="70">
        <v>313</v>
      </c>
      <c r="N99" s="70">
        <v>37364</v>
      </c>
      <c r="O99" s="70">
        <v>0</v>
      </c>
      <c r="P99" s="70">
        <v>0</v>
      </c>
      <c r="Q99" s="70">
        <v>22</v>
      </c>
      <c r="R99" s="13">
        <f t="shared" si="1"/>
        <v>6653400</v>
      </c>
      <c r="S99" s="30">
        <f>COUNTIF(Calculation!$B$4:$B$142,A99)</f>
        <v>1</v>
      </c>
    </row>
    <row r="100" spans="1:19">
      <c r="A100" s="14">
        <v>638</v>
      </c>
      <c r="B100" s="18" t="s">
        <v>709</v>
      </c>
      <c r="C100" s="70">
        <v>0</v>
      </c>
      <c r="D100" s="70">
        <v>0</v>
      </c>
      <c r="E100" s="70">
        <v>235</v>
      </c>
      <c r="F100" s="70">
        <v>432</v>
      </c>
      <c r="G100" s="70">
        <v>0</v>
      </c>
      <c r="H100" s="70">
        <v>4</v>
      </c>
      <c r="I100" s="70">
        <v>47</v>
      </c>
      <c r="J100" s="70">
        <v>0</v>
      </c>
      <c r="K100" s="70">
        <v>0</v>
      </c>
      <c r="L100" s="70">
        <v>1</v>
      </c>
      <c r="M100" s="70">
        <v>7</v>
      </c>
      <c r="N100" s="70">
        <v>1265</v>
      </c>
      <c r="O100" s="70">
        <v>0</v>
      </c>
      <c r="P100" s="70">
        <v>0</v>
      </c>
      <c r="Q100" s="70">
        <v>1</v>
      </c>
      <c r="R100" s="13">
        <f t="shared" si="1"/>
        <v>185450</v>
      </c>
      <c r="S100" s="30">
        <f>COUNTIF(Calculation!$B$4:$B$142,A100)</f>
        <v>1</v>
      </c>
    </row>
    <row r="101" spans="1:19" ht="33">
      <c r="A101" s="14">
        <v>816</v>
      </c>
      <c r="B101" s="18" t="s">
        <v>862</v>
      </c>
      <c r="C101" s="70">
        <v>0</v>
      </c>
      <c r="D101" s="70">
        <v>0</v>
      </c>
      <c r="E101" s="70">
        <v>5877</v>
      </c>
      <c r="F101" s="70">
        <v>154</v>
      </c>
      <c r="G101" s="70">
        <v>0</v>
      </c>
      <c r="H101" s="70">
        <v>0</v>
      </c>
      <c r="I101" s="70">
        <v>6</v>
      </c>
      <c r="J101" s="70">
        <v>0</v>
      </c>
      <c r="K101" s="70">
        <v>0</v>
      </c>
      <c r="L101" s="70">
        <v>0</v>
      </c>
      <c r="M101" s="70">
        <v>18</v>
      </c>
      <c r="N101" s="70">
        <v>2220</v>
      </c>
      <c r="O101" s="70">
        <v>0</v>
      </c>
      <c r="P101" s="70">
        <v>0</v>
      </c>
      <c r="Q101" s="70">
        <v>0</v>
      </c>
      <c r="R101" s="13">
        <f t="shared" si="1"/>
        <v>533350</v>
      </c>
      <c r="S101" s="30">
        <f>COUNTIF(Calculation!$B$4:$B$142,A101)</f>
        <v>1</v>
      </c>
    </row>
    <row r="102" spans="1:19" ht="33">
      <c r="A102" s="14">
        <v>818</v>
      </c>
      <c r="B102" s="18" t="s">
        <v>864</v>
      </c>
      <c r="C102" s="70">
        <v>0</v>
      </c>
      <c r="D102" s="70">
        <v>0</v>
      </c>
      <c r="E102" s="70">
        <v>850</v>
      </c>
      <c r="F102" s="70">
        <v>123</v>
      </c>
      <c r="G102" s="70">
        <v>0</v>
      </c>
      <c r="H102" s="70">
        <v>0</v>
      </c>
      <c r="I102" s="70">
        <v>0</v>
      </c>
      <c r="J102" s="70">
        <v>0</v>
      </c>
      <c r="K102" s="70">
        <v>0</v>
      </c>
      <c r="L102" s="70">
        <v>0</v>
      </c>
      <c r="M102" s="70">
        <v>24</v>
      </c>
      <c r="N102" s="70">
        <v>1352</v>
      </c>
      <c r="O102" s="70">
        <v>0</v>
      </c>
      <c r="P102" s="70">
        <v>0</v>
      </c>
      <c r="Q102" s="70">
        <v>3</v>
      </c>
      <c r="R102" s="13">
        <f t="shared" si="1"/>
        <v>469375</v>
      </c>
      <c r="S102" s="30">
        <f>COUNTIF(Calculation!$B$4:$B$142,A102)</f>
        <v>1</v>
      </c>
    </row>
    <row r="103" spans="1:19" ht="33">
      <c r="A103" s="14">
        <v>989</v>
      </c>
      <c r="B103" s="18" t="s">
        <v>939</v>
      </c>
      <c r="C103" s="70">
        <v>0</v>
      </c>
      <c r="D103" s="70">
        <v>0</v>
      </c>
      <c r="E103" s="70">
        <v>0</v>
      </c>
      <c r="F103" s="70">
        <v>1</v>
      </c>
      <c r="G103" s="70">
        <v>0</v>
      </c>
      <c r="H103" s="70">
        <v>0</v>
      </c>
      <c r="I103" s="70">
        <v>0</v>
      </c>
      <c r="J103" s="70">
        <v>0</v>
      </c>
      <c r="K103" s="70">
        <v>0</v>
      </c>
      <c r="L103" s="70">
        <v>0</v>
      </c>
      <c r="M103" s="70">
        <v>0</v>
      </c>
      <c r="N103" s="70">
        <v>0</v>
      </c>
      <c r="O103" s="70">
        <v>0</v>
      </c>
      <c r="P103" s="70">
        <v>0</v>
      </c>
      <c r="Q103" s="70">
        <v>0</v>
      </c>
      <c r="R103" s="13">
        <f t="shared" si="1"/>
        <v>25</v>
      </c>
      <c r="S103" s="30">
        <f>COUNTIF(Calculation!$B$4:$B$142,A103)</f>
        <v>1</v>
      </c>
    </row>
    <row r="104" spans="1:19">
      <c r="A104" s="14">
        <v>101</v>
      </c>
      <c r="B104" s="18" t="s">
        <v>527</v>
      </c>
      <c r="C104" s="70">
        <v>0</v>
      </c>
      <c r="D104" s="70">
        <v>0</v>
      </c>
      <c r="E104" s="70">
        <v>36</v>
      </c>
      <c r="F104" s="70">
        <v>24</v>
      </c>
      <c r="G104" s="70">
        <v>0</v>
      </c>
      <c r="H104" s="70">
        <v>0</v>
      </c>
      <c r="I104" s="70">
        <v>0</v>
      </c>
      <c r="J104" s="70">
        <v>0</v>
      </c>
      <c r="K104" s="70">
        <v>0</v>
      </c>
      <c r="L104" s="70">
        <v>0</v>
      </c>
      <c r="M104" s="70">
        <v>3</v>
      </c>
      <c r="N104" s="70">
        <v>108</v>
      </c>
      <c r="O104" s="70">
        <v>0</v>
      </c>
      <c r="P104" s="70">
        <v>0</v>
      </c>
      <c r="Q104" s="70">
        <v>0</v>
      </c>
      <c r="R104" s="13">
        <f t="shared" si="1"/>
        <v>35100</v>
      </c>
      <c r="S104" s="30">
        <f>COUNTIF(Calculation!$B$4:$B$142,A104)</f>
        <v>1</v>
      </c>
    </row>
    <row r="105" spans="1:19">
      <c r="A105" s="14">
        <v>639</v>
      </c>
      <c r="B105" s="18" t="s">
        <v>711</v>
      </c>
      <c r="C105" s="70">
        <v>0</v>
      </c>
      <c r="D105" s="70">
        <v>0</v>
      </c>
      <c r="E105" s="70">
        <v>24</v>
      </c>
      <c r="F105" s="70">
        <v>18</v>
      </c>
      <c r="G105" s="70">
        <v>0</v>
      </c>
      <c r="H105" s="70">
        <v>0</v>
      </c>
      <c r="I105" s="70">
        <v>1</v>
      </c>
      <c r="J105" s="70">
        <v>0</v>
      </c>
      <c r="K105" s="70">
        <v>0</v>
      </c>
      <c r="L105" s="70">
        <v>0</v>
      </c>
      <c r="M105" s="70">
        <v>28</v>
      </c>
      <c r="N105" s="70">
        <v>553</v>
      </c>
      <c r="O105" s="70">
        <v>0</v>
      </c>
      <c r="P105" s="70">
        <v>0</v>
      </c>
      <c r="Q105" s="70">
        <v>1</v>
      </c>
      <c r="R105" s="13">
        <f t="shared" si="1"/>
        <v>345500</v>
      </c>
      <c r="S105" s="30">
        <f>COUNTIF(Calculation!$B$4:$B$142,A105)</f>
        <v>1</v>
      </c>
    </row>
    <row r="106" spans="1:19">
      <c r="A106" s="14">
        <v>640</v>
      </c>
      <c r="B106" s="18" t="s">
        <v>712</v>
      </c>
      <c r="C106" s="70">
        <v>0</v>
      </c>
      <c r="D106" s="70">
        <v>0</v>
      </c>
      <c r="E106" s="70">
        <v>206</v>
      </c>
      <c r="F106" s="70">
        <v>13</v>
      </c>
      <c r="G106" s="70">
        <v>0</v>
      </c>
      <c r="H106" s="70">
        <v>0</v>
      </c>
      <c r="I106" s="70">
        <v>0</v>
      </c>
      <c r="J106" s="70">
        <v>0</v>
      </c>
      <c r="K106" s="70">
        <v>0</v>
      </c>
      <c r="L106" s="70">
        <v>0</v>
      </c>
      <c r="M106" s="70">
        <v>31</v>
      </c>
      <c r="N106" s="70">
        <v>314</v>
      </c>
      <c r="O106" s="70">
        <v>0</v>
      </c>
      <c r="P106" s="70">
        <v>0</v>
      </c>
      <c r="Q106" s="70">
        <v>3</v>
      </c>
      <c r="R106" s="13">
        <f t="shared" si="1"/>
        <v>478475</v>
      </c>
      <c r="S106" s="30">
        <f>COUNTIF(Calculation!$B$4:$B$142,A106)</f>
        <v>1</v>
      </c>
    </row>
    <row r="107" spans="1:19">
      <c r="A107" s="14">
        <v>628</v>
      </c>
      <c r="B107" s="18" t="s">
        <v>694</v>
      </c>
      <c r="C107" s="70">
        <v>0</v>
      </c>
      <c r="D107" s="70">
        <v>0</v>
      </c>
      <c r="E107" s="70">
        <v>41</v>
      </c>
      <c r="F107" s="70">
        <v>30</v>
      </c>
      <c r="G107" s="70">
        <v>0</v>
      </c>
      <c r="H107" s="70">
        <v>0</v>
      </c>
      <c r="I107" s="70">
        <v>0</v>
      </c>
      <c r="J107" s="70">
        <v>0</v>
      </c>
      <c r="K107" s="70">
        <v>0</v>
      </c>
      <c r="L107" s="70">
        <v>0</v>
      </c>
      <c r="M107" s="70">
        <v>4</v>
      </c>
      <c r="N107" s="70">
        <v>802</v>
      </c>
      <c r="O107" s="70">
        <v>0</v>
      </c>
      <c r="P107" s="70">
        <v>0</v>
      </c>
      <c r="Q107" s="70">
        <v>1</v>
      </c>
      <c r="R107" s="13">
        <f t="shared" si="1"/>
        <v>112850</v>
      </c>
      <c r="S107" s="30">
        <f>COUNTIF(Calculation!$B$4:$B$142,A107)</f>
        <v>1</v>
      </c>
    </row>
    <row r="108" spans="1:19">
      <c r="A108" s="14">
        <v>629</v>
      </c>
      <c r="B108" s="18" t="s">
        <v>696</v>
      </c>
      <c r="C108" s="70">
        <v>0</v>
      </c>
      <c r="D108" s="70">
        <v>0</v>
      </c>
      <c r="E108" s="70">
        <v>99</v>
      </c>
      <c r="F108" s="70">
        <v>3</v>
      </c>
      <c r="G108" s="70">
        <v>0</v>
      </c>
      <c r="H108" s="70">
        <v>0</v>
      </c>
      <c r="I108" s="70">
        <v>0</v>
      </c>
      <c r="J108" s="70">
        <v>0</v>
      </c>
      <c r="K108" s="70">
        <v>0</v>
      </c>
      <c r="L108" s="70">
        <v>0</v>
      </c>
      <c r="M108" s="70">
        <v>0</v>
      </c>
      <c r="N108" s="70">
        <v>33</v>
      </c>
      <c r="O108" s="70">
        <v>0</v>
      </c>
      <c r="P108" s="70">
        <v>0</v>
      </c>
      <c r="Q108" s="70">
        <v>0</v>
      </c>
      <c r="R108" s="13">
        <f t="shared" si="1"/>
        <v>5850</v>
      </c>
      <c r="S108" s="30">
        <f>COUNTIF(Calculation!$B$4:$B$142,A108)</f>
        <v>1</v>
      </c>
    </row>
    <row r="109" spans="1:19" ht="33">
      <c r="A109" s="14">
        <v>820</v>
      </c>
      <c r="B109" s="18" t="s">
        <v>866</v>
      </c>
      <c r="C109" s="70">
        <v>0</v>
      </c>
      <c r="D109" s="70">
        <v>0</v>
      </c>
      <c r="E109" s="70">
        <v>3463</v>
      </c>
      <c r="F109" s="70">
        <v>319</v>
      </c>
      <c r="G109" s="70">
        <v>0</v>
      </c>
      <c r="H109" s="70">
        <v>2</v>
      </c>
      <c r="I109" s="70">
        <v>9</v>
      </c>
      <c r="J109" s="70">
        <v>0</v>
      </c>
      <c r="K109" s="70">
        <v>0</v>
      </c>
      <c r="L109" s="70">
        <v>0</v>
      </c>
      <c r="M109" s="70">
        <v>87</v>
      </c>
      <c r="N109" s="70">
        <v>9551</v>
      </c>
      <c r="O109" s="70">
        <v>1</v>
      </c>
      <c r="P109" s="70">
        <v>0</v>
      </c>
      <c r="Q109" s="70">
        <v>16</v>
      </c>
      <c r="R109" s="13">
        <f t="shared" si="1"/>
        <v>2190175</v>
      </c>
      <c r="S109" s="30">
        <f>COUNTIF(Calculation!$B$4:$B$142,A109)</f>
        <v>1</v>
      </c>
    </row>
    <row r="110" spans="1:19">
      <c r="A110" s="14">
        <v>814</v>
      </c>
      <c r="B110" s="18" t="s">
        <v>858</v>
      </c>
      <c r="C110" s="70">
        <v>0</v>
      </c>
      <c r="D110" s="70">
        <v>0</v>
      </c>
      <c r="E110" s="70">
        <v>126</v>
      </c>
      <c r="F110" s="70">
        <v>2</v>
      </c>
      <c r="G110" s="70">
        <v>0</v>
      </c>
      <c r="H110" s="70">
        <v>0</v>
      </c>
      <c r="I110" s="70">
        <v>0</v>
      </c>
      <c r="J110" s="70">
        <v>0</v>
      </c>
      <c r="K110" s="70">
        <v>0</v>
      </c>
      <c r="L110" s="70">
        <v>0</v>
      </c>
      <c r="M110" s="70">
        <v>0</v>
      </c>
      <c r="N110" s="70">
        <v>76</v>
      </c>
      <c r="O110" s="70">
        <v>0</v>
      </c>
      <c r="P110" s="70">
        <v>0</v>
      </c>
      <c r="Q110" s="70">
        <v>0</v>
      </c>
      <c r="R110" s="13">
        <f t="shared" si="1"/>
        <v>8250</v>
      </c>
      <c r="S110" s="30">
        <f>COUNTIF(Calculation!$B$4:$B$142,A110)</f>
        <v>1</v>
      </c>
    </row>
    <row r="111" spans="1:19">
      <c r="A111" s="14">
        <v>143</v>
      </c>
      <c r="B111" s="18" t="s">
        <v>598</v>
      </c>
      <c r="C111" s="70">
        <v>0</v>
      </c>
      <c r="D111" s="70">
        <v>0</v>
      </c>
      <c r="E111" s="70">
        <v>6234</v>
      </c>
      <c r="F111" s="70">
        <v>938</v>
      </c>
      <c r="G111" s="70">
        <v>0</v>
      </c>
      <c r="H111" s="70">
        <v>5</v>
      </c>
      <c r="I111" s="70">
        <v>42</v>
      </c>
      <c r="J111" s="70">
        <v>0</v>
      </c>
      <c r="K111" s="70">
        <v>0</v>
      </c>
      <c r="L111" s="70">
        <v>1</v>
      </c>
      <c r="M111" s="70">
        <v>48</v>
      </c>
      <c r="N111" s="70">
        <v>10801</v>
      </c>
      <c r="O111" s="70">
        <v>0</v>
      </c>
      <c r="P111" s="70">
        <v>0</v>
      </c>
      <c r="Q111" s="70">
        <v>5</v>
      </c>
      <c r="R111" s="13">
        <f t="shared" si="1"/>
        <v>1346350</v>
      </c>
      <c r="S111" s="30">
        <f>COUNTIF(Calculation!$B$4:$B$142,A111)</f>
        <v>1</v>
      </c>
    </row>
    <row r="112" spans="1:19">
      <c r="A112" s="14">
        <v>652</v>
      </c>
      <c r="B112" s="18" t="s">
        <v>736</v>
      </c>
      <c r="C112" s="70">
        <v>0</v>
      </c>
      <c r="D112" s="70">
        <v>0</v>
      </c>
      <c r="E112" s="70">
        <v>206</v>
      </c>
      <c r="F112" s="70">
        <v>84</v>
      </c>
      <c r="G112" s="70">
        <v>0</v>
      </c>
      <c r="H112" s="70">
        <v>0</v>
      </c>
      <c r="I112" s="70">
        <v>3</v>
      </c>
      <c r="J112" s="70">
        <v>0</v>
      </c>
      <c r="K112" s="70">
        <v>0</v>
      </c>
      <c r="L112" s="70">
        <v>0</v>
      </c>
      <c r="M112" s="70">
        <v>44</v>
      </c>
      <c r="N112" s="70">
        <v>2853</v>
      </c>
      <c r="O112" s="70">
        <v>0</v>
      </c>
      <c r="P112" s="70">
        <v>0</v>
      </c>
      <c r="Q112" s="70">
        <v>8</v>
      </c>
      <c r="R112" s="13">
        <f t="shared" si="1"/>
        <v>923800</v>
      </c>
      <c r="S112" s="30">
        <f>COUNTIF(Calculation!$B$4:$B$142,A112)</f>
        <v>1</v>
      </c>
    </row>
    <row r="113" spans="1:19">
      <c r="A113" s="14">
        <v>660</v>
      </c>
      <c r="B113" s="18" t="s">
        <v>783</v>
      </c>
      <c r="C113" s="70">
        <v>0</v>
      </c>
      <c r="D113" s="70">
        <v>0</v>
      </c>
      <c r="E113" s="70">
        <v>793</v>
      </c>
      <c r="F113" s="70">
        <v>35</v>
      </c>
      <c r="G113" s="70">
        <v>0</v>
      </c>
      <c r="H113" s="70">
        <v>3</v>
      </c>
      <c r="I113" s="70">
        <v>17</v>
      </c>
      <c r="J113" s="70">
        <v>0</v>
      </c>
      <c r="K113" s="70">
        <v>0</v>
      </c>
      <c r="L113" s="70">
        <v>0</v>
      </c>
      <c r="M113" s="70">
        <v>12</v>
      </c>
      <c r="N113" s="70">
        <v>374</v>
      </c>
      <c r="O113" s="70">
        <v>0</v>
      </c>
      <c r="P113" s="70">
        <v>0</v>
      </c>
      <c r="Q113" s="70">
        <v>0</v>
      </c>
      <c r="R113" s="13">
        <f t="shared" si="1"/>
        <v>170375</v>
      </c>
      <c r="S113" s="30">
        <f>COUNTIF(Calculation!$B$4:$B$142,A113)</f>
        <v>1</v>
      </c>
    </row>
    <row r="114" spans="1:19">
      <c r="A114" s="14">
        <v>653</v>
      </c>
      <c r="B114" s="18" t="s">
        <v>738</v>
      </c>
      <c r="C114" s="70">
        <v>0</v>
      </c>
      <c r="D114" s="70">
        <v>0</v>
      </c>
      <c r="E114" s="70">
        <v>3477</v>
      </c>
      <c r="F114" s="70">
        <v>523</v>
      </c>
      <c r="G114" s="70">
        <v>0</v>
      </c>
      <c r="H114" s="70">
        <v>3</v>
      </c>
      <c r="I114" s="70">
        <v>108</v>
      </c>
      <c r="J114" s="70">
        <v>0</v>
      </c>
      <c r="K114" s="70">
        <v>0</v>
      </c>
      <c r="L114" s="70">
        <v>0</v>
      </c>
      <c r="M114" s="70">
        <v>103</v>
      </c>
      <c r="N114" s="70">
        <v>10744</v>
      </c>
      <c r="O114" s="70">
        <v>0</v>
      </c>
      <c r="P114" s="70">
        <v>15</v>
      </c>
      <c r="Q114" s="70">
        <v>25</v>
      </c>
      <c r="R114" s="13">
        <f t="shared" si="1"/>
        <v>3488300</v>
      </c>
      <c r="S114" s="30">
        <f>COUNTIF(Calculation!$B$4:$B$142,A114)</f>
        <v>1</v>
      </c>
    </row>
    <row r="115" spans="1:19">
      <c r="A115" s="14">
        <v>642</v>
      </c>
      <c r="B115" s="18" t="s">
        <v>716</v>
      </c>
      <c r="C115" s="70">
        <v>0</v>
      </c>
      <c r="D115" s="70">
        <v>0</v>
      </c>
      <c r="E115" s="70">
        <v>68</v>
      </c>
      <c r="F115" s="70">
        <v>3</v>
      </c>
      <c r="G115" s="70">
        <v>0</v>
      </c>
      <c r="H115" s="70">
        <v>0</v>
      </c>
      <c r="I115" s="70">
        <v>0</v>
      </c>
      <c r="J115" s="70">
        <v>0</v>
      </c>
      <c r="K115" s="70">
        <v>0</v>
      </c>
      <c r="L115" s="70">
        <v>0</v>
      </c>
      <c r="M115" s="70">
        <v>0</v>
      </c>
      <c r="N115" s="70">
        <v>87</v>
      </c>
      <c r="O115" s="70">
        <v>0</v>
      </c>
      <c r="P115" s="70">
        <v>0</v>
      </c>
      <c r="Q115" s="70">
        <v>0</v>
      </c>
      <c r="R115" s="13">
        <f t="shared" si="1"/>
        <v>5650</v>
      </c>
      <c r="S115" s="30">
        <f>COUNTIF(Calculation!$B$4:$B$142,A115)</f>
        <v>1</v>
      </c>
    </row>
    <row r="116" spans="1:19">
      <c r="A116" s="14">
        <v>116</v>
      </c>
      <c r="B116" s="18" t="s">
        <v>563</v>
      </c>
      <c r="C116" s="70">
        <v>0</v>
      </c>
      <c r="D116" s="70">
        <v>0</v>
      </c>
      <c r="E116" s="70">
        <v>253</v>
      </c>
      <c r="F116" s="70">
        <v>17</v>
      </c>
      <c r="G116" s="70">
        <v>0</v>
      </c>
      <c r="H116" s="70">
        <v>0</v>
      </c>
      <c r="I116" s="70">
        <v>1</v>
      </c>
      <c r="J116" s="70">
        <v>0</v>
      </c>
      <c r="K116" s="70">
        <v>0</v>
      </c>
      <c r="L116" s="70">
        <v>0</v>
      </c>
      <c r="M116" s="70">
        <v>4</v>
      </c>
      <c r="N116" s="70">
        <v>632</v>
      </c>
      <c r="O116" s="70">
        <v>0</v>
      </c>
      <c r="P116" s="70">
        <v>0</v>
      </c>
      <c r="Q116" s="70">
        <v>0</v>
      </c>
      <c r="R116" s="13">
        <f t="shared" si="1"/>
        <v>68900</v>
      </c>
      <c r="S116" s="30">
        <f>COUNTIF(Calculation!$B$4:$B$142,A116)</f>
        <v>1</v>
      </c>
    </row>
    <row r="117" spans="1:19">
      <c r="A117" s="14">
        <v>169</v>
      </c>
      <c r="B117" s="18" t="s">
        <v>646</v>
      </c>
      <c r="C117" s="70">
        <v>0</v>
      </c>
      <c r="D117" s="70">
        <v>0</v>
      </c>
      <c r="E117" s="70">
        <v>4071</v>
      </c>
      <c r="F117" s="70">
        <v>641</v>
      </c>
      <c r="G117" s="70">
        <v>0</v>
      </c>
      <c r="H117" s="70">
        <v>0</v>
      </c>
      <c r="I117" s="70">
        <v>16</v>
      </c>
      <c r="J117" s="70">
        <v>0</v>
      </c>
      <c r="K117" s="70">
        <v>0</v>
      </c>
      <c r="L117" s="70">
        <v>1</v>
      </c>
      <c r="M117" s="70">
        <v>100</v>
      </c>
      <c r="N117" s="70">
        <v>7529</v>
      </c>
      <c r="O117" s="70">
        <v>0</v>
      </c>
      <c r="P117" s="70">
        <v>0</v>
      </c>
      <c r="Q117" s="70">
        <v>12</v>
      </c>
      <c r="R117" s="13">
        <f t="shared" si="1"/>
        <v>2018200</v>
      </c>
      <c r="S117" s="30">
        <f>COUNTIF(Calculation!$B$4:$B$142,A117)</f>
        <v>1</v>
      </c>
    </row>
    <row r="118" spans="1:19" ht="33">
      <c r="A118" s="14">
        <v>514</v>
      </c>
      <c r="B118" s="18" t="s">
        <v>982</v>
      </c>
      <c r="C118" s="70">
        <v>0</v>
      </c>
      <c r="D118" s="70">
        <v>0</v>
      </c>
      <c r="E118" s="70">
        <v>987</v>
      </c>
      <c r="F118" s="70">
        <v>0</v>
      </c>
      <c r="G118" s="70">
        <v>0</v>
      </c>
      <c r="H118" s="70">
        <v>0</v>
      </c>
      <c r="I118" s="70">
        <v>0</v>
      </c>
      <c r="J118" s="70">
        <v>0</v>
      </c>
      <c r="K118" s="70">
        <v>0</v>
      </c>
      <c r="L118" s="70">
        <v>0</v>
      </c>
      <c r="M118" s="70">
        <v>0</v>
      </c>
      <c r="N118" s="70">
        <v>0</v>
      </c>
      <c r="O118" s="70">
        <v>0</v>
      </c>
      <c r="P118" s="70">
        <v>0</v>
      </c>
      <c r="Q118" s="70">
        <v>0</v>
      </c>
      <c r="R118" s="13">
        <f t="shared" si="1"/>
        <v>49350</v>
      </c>
      <c r="S118" s="30">
        <f>COUNTIF(Calculation!$B$4:$B$142,A118)</f>
        <v>1</v>
      </c>
    </row>
    <row r="119" spans="1:19">
      <c r="A119" s="14">
        <v>871</v>
      </c>
      <c r="B119" s="18" t="s">
        <v>888</v>
      </c>
      <c r="C119" s="70">
        <v>0</v>
      </c>
      <c r="D119" s="70">
        <v>0</v>
      </c>
      <c r="E119" s="70">
        <v>381</v>
      </c>
      <c r="F119" s="70">
        <v>220</v>
      </c>
      <c r="G119" s="70">
        <v>0</v>
      </c>
      <c r="H119" s="70">
        <v>16</v>
      </c>
      <c r="I119" s="70">
        <v>10</v>
      </c>
      <c r="J119" s="70">
        <v>0</v>
      </c>
      <c r="K119" s="70">
        <v>0</v>
      </c>
      <c r="L119" s="70">
        <v>0</v>
      </c>
      <c r="M119" s="70">
        <v>27</v>
      </c>
      <c r="N119" s="70">
        <v>2774</v>
      </c>
      <c r="O119" s="70">
        <v>0</v>
      </c>
      <c r="P119" s="70">
        <v>0</v>
      </c>
      <c r="Q119" s="70">
        <v>4</v>
      </c>
      <c r="R119" s="13">
        <f t="shared" si="1"/>
        <v>564550</v>
      </c>
      <c r="S119" s="30">
        <f>COUNTIF(Calculation!$B$4:$B$142,A119)</f>
        <v>1</v>
      </c>
    </row>
    <row r="120" spans="1:19">
      <c r="A120" s="14">
        <v>873</v>
      </c>
      <c r="B120" s="18" t="s">
        <v>889</v>
      </c>
      <c r="C120" s="70">
        <v>0</v>
      </c>
      <c r="D120" s="70">
        <v>0</v>
      </c>
      <c r="E120" s="70">
        <v>4</v>
      </c>
      <c r="F120" s="70">
        <v>13</v>
      </c>
      <c r="G120" s="70">
        <v>0</v>
      </c>
      <c r="H120" s="70">
        <v>0</v>
      </c>
      <c r="I120" s="70">
        <v>1</v>
      </c>
      <c r="J120" s="70">
        <v>0</v>
      </c>
      <c r="K120" s="70">
        <v>0</v>
      </c>
      <c r="L120" s="70">
        <v>0</v>
      </c>
      <c r="M120" s="70">
        <v>0</v>
      </c>
      <c r="N120" s="70">
        <v>33</v>
      </c>
      <c r="O120" s="70">
        <v>0</v>
      </c>
      <c r="P120" s="70">
        <v>0</v>
      </c>
      <c r="Q120" s="70">
        <v>1</v>
      </c>
      <c r="R120" s="13">
        <f t="shared" si="1"/>
        <v>51375</v>
      </c>
      <c r="S120" s="30">
        <f>COUNTIF(Calculation!$B$4:$B$142,A120)</f>
        <v>1</v>
      </c>
    </row>
    <row r="121" spans="1:19">
      <c r="A121" s="14">
        <v>830</v>
      </c>
      <c r="B121" s="18" t="s">
        <v>872</v>
      </c>
      <c r="C121" s="70">
        <v>0</v>
      </c>
      <c r="D121" s="70">
        <v>0</v>
      </c>
      <c r="E121" s="70">
        <v>0</v>
      </c>
      <c r="F121" s="70">
        <v>1</v>
      </c>
      <c r="G121" s="70">
        <v>0</v>
      </c>
      <c r="H121" s="70">
        <v>0</v>
      </c>
      <c r="I121" s="70">
        <v>0</v>
      </c>
      <c r="J121" s="70">
        <v>0</v>
      </c>
      <c r="K121" s="70">
        <v>0</v>
      </c>
      <c r="L121" s="70">
        <v>0</v>
      </c>
      <c r="M121" s="70">
        <v>0</v>
      </c>
      <c r="N121" s="70">
        <v>0</v>
      </c>
      <c r="O121" s="70">
        <v>0</v>
      </c>
      <c r="P121" s="70">
        <v>0</v>
      </c>
      <c r="Q121" s="70">
        <v>0</v>
      </c>
      <c r="R121" s="13">
        <f t="shared" si="1"/>
        <v>25</v>
      </c>
      <c r="S121" s="30">
        <f>COUNTIF(Calculation!$B$4:$B$142,A121)</f>
        <v>1</v>
      </c>
    </row>
    <row r="122" spans="1:19">
      <c r="A122" s="14">
        <v>643</v>
      </c>
      <c r="B122" s="18" t="s">
        <v>717</v>
      </c>
      <c r="C122" s="70">
        <v>0</v>
      </c>
      <c r="D122" s="70">
        <v>0</v>
      </c>
      <c r="E122" s="70">
        <v>35</v>
      </c>
      <c r="F122" s="70">
        <v>9</v>
      </c>
      <c r="G122" s="70">
        <v>0</v>
      </c>
      <c r="H122" s="70">
        <v>0</v>
      </c>
      <c r="I122" s="70">
        <v>0</v>
      </c>
      <c r="J122" s="70">
        <v>0</v>
      </c>
      <c r="K122" s="70">
        <v>0</v>
      </c>
      <c r="L122" s="70">
        <v>0</v>
      </c>
      <c r="M122" s="70">
        <v>3</v>
      </c>
      <c r="N122" s="70">
        <v>250</v>
      </c>
      <c r="O122" s="70">
        <v>0</v>
      </c>
      <c r="P122" s="70">
        <v>0</v>
      </c>
      <c r="Q122" s="70">
        <v>0</v>
      </c>
      <c r="R122" s="13">
        <f t="shared" si="1"/>
        <v>38225</v>
      </c>
      <c r="S122" s="30">
        <f>COUNTIF(Calculation!$B$4:$B$142,A122)</f>
        <v>1</v>
      </c>
    </row>
    <row r="123" spans="1:19">
      <c r="A123" s="14">
        <v>213</v>
      </c>
      <c r="B123" s="18" t="s">
        <v>672</v>
      </c>
      <c r="C123" s="70">
        <v>0</v>
      </c>
      <c r="D123" s="70">
        <v>0</v>
      </c>
      <c r="E123" s="70">
        <v>65</v>
      </c>
      <c r="F123" s="70">
        <v>18</v>
      </c>
      <c r="G123" s="70">
        <v>0</v>
      </c>
      <c r="H123" s="70">
        <v>0</v>
      </c>
      <c r="I123" s="70">
        <v>0</v>
      </c>
      <c r="J123" s="70">
        <v>0</v>
      </c>
      <c r="K123" s="70">
        <v>0</v>
      </c>
      <c r="L123" s="70">
        <v>0</v>
      </c>
      <c r="M123" s="70">
        <v>2</v>
      </c>
      <c r="N123" s="70">
        <v>568</v>
      </c>
      <c r="O123" s="70">
        <v>0</v>
      </c>
      <c r="P123" s="70">
        <v>0</v>
      </c>
      <c r="Q123" s="70">
        <v>0</v>
      </c>
      <c r="R123" s="13">
        <f t="shared" si="1"/>
        <v>37900</v>
      </c>
      <c r="S123" s="30">
        <f>COUNTIF(Calculation!$B$4:$B$142,A123)</f>
        <v>1</v>
      </c>
    </row>
    <row r="124" spans="1:19">
      <c r="A124" s="14">
        <v>654</v>
      </c>
      <c r="B124" s="18" t="s">
        <v>740</v>
      </c>
      <c r="C124" s="70">
        <v>0</v>
      </c>
      <c r="D124" s="70">
        <v>0</v>
      </c>
      <c r="E124" s="70">
        <v>7574</v>
      </c>
      <c r="F124" s="70">
        <v>758</v>
      </c>
      <c r="G124" s="70">
        <v>0</v>
      </c>
      <c r="H124" s="70">
        <v>2</v>
      </c>
      <c r="I124" s="70">
        <v>11</v>
      </c>
      <c r="J124" s="70">
        <v>1</v>
      </c>
      <c r="K124" s="70">
        <v>0</v>
      </c>
      <c r="L124" s="70">
        <v>0</v>
      </c>
      <c r="M124" s="70">
        <v>102</v>
      </c>
      <c r="N124" s="70">
        <v>14786</v>
      </c>
      <c r="O124" s="70">
        <v>2</v>
      </c>
      <c r="P124" s="70">
        <v>0</v>
      </c>
      <c r="Q124" s="70">
        <v>33</v>
      </c>
      <c r="R124" s="13">
        <f t="shared" si="1"/>
        <v>3647625</v>
      </c>
      <c r="S124" s="30">
        <f>COUNTIF(Calculation!$B$4:$B$142,A124)</f>
        <v>1</v>
      </c>
    </row>
    <row r="125" spans="1:19" ht="33">
      <c r="A125" s="14">
        <v>985</v>
      </c>
      <c r="B125" s="18" t="s">
        <v>935</v>
      </c>
      <c r="C125" s="70">
        <v>0</v>
      </c>
      <c r="D125" s="70">
        <v>0</v>
      </c>
      <c r="E125" s="70">
        <v>599</v>
      </c>
      <c r="F125" s="70">
        <v>14</v>
      </c>
      <c r="G125" s="70">
        <v>0</v>
      </c>
      <c r="H125" s="70">
        <v>1</v>
      </c>
      <c r="I125" s="70">
        <v>0</v>
      </c>
      <c r="J125" s="70">
        <v>0</v>
      </c>
      <c r="K125" s="70">
        <v>0</v>
      </c>
      <c r="L125" s="70">
        <v>0</v>
      </c>
      <c r="M125" s="70">
        <v>4</v>
      </c>
      <c r="N125" s="70">
        <v>443</v>
      </c>
      <c r="O125" s="70">
        <v>0</v>
      </c>
      <c r="P125" s="70">
        <v>0</v>
      </c>
      <c r="Q125" s="70">
        <v>0</v>
      </c>
      <c r="R125" s="13">
        <f t="shared" si="1"/>
        <v>81400</v>
      </c>
      <c r="S125" s="30">
        <f>COUNTIF(Calculation!$B$4:$B$142,A125)</f>
        <v>1</v>
      </c>
    </row>
    <row r="126" spans="1:19">
      <c r="A126" s="14">
        <v>984</v>
      </c>
      <c r="B126" s="18" t="s">
        <v>933</v>
      </c>
      <c r="C126" s="70">
        <v>0</v>
      </c>
      <c r="D126" s="70">
        <v>0</v>
      </c>
      <c r="E126" s="70">
        <v>179</v>
      </c>
      <c r="F126" s="70">
        <v>114</v>
      </c>
      <c r="G126" s="70">
        <v>0</v>
      </c>
      <c r="H126" s="70">
        <v>0</v>
      </c>
      <c r="I126" s="70">
        <v>0</v>
      </c>
      <c r="J126" s="70">
        <v>0</v>
      </c>
      <c r="K126" s="70">
        <v>0</v>
      </c>
      <c r="L126" s="70">
        <v>0</v>
      </c>
      <c r="M126" s="70">
        <v>1</v>
      </c>
      <c r="N126" s="70">
        <v>129</v>
      </c>
      <c r="O126" s="70">
        <v>0</v>
      </c>
      <c r="P126" s="70">
        <v>0</v>
      </c>
      <c r="Q126" s="70">
        <v>0</v>
      </c>
      <c r="R126" s="13">
        <f t="shared" si="1"/>
        <v>25025</v>
      </c>
      <c r="S126" s="30">
        <f>COUNTIF(Calculation!$B$4:$B$142,A126)</f>
        <v>1</v>
      </c>
    </row>
    <row r="127" spans="1:19">
      <c r="A127" s="14">
        <v>658</v>
      </c>
      <c r="B127" s="18" t="s">
        <v>776</v>
      </c>
      <c r="C127" s="70">
        <v>0</v>
      </c>
      <c r="D127" s="70">
        <v>0</v>
      </c>
      <c r="E127" s="70">
        <v>2300</v>
      </c>
      <c r="F127" s="70">
        <v>198</v>
      </c>
      <c r="G127" s="70">
        <v>0</v>
      </c>
      <c r="H127" s="70">
        <v>1</v>
      </c>
      <c r="I127" s="70">
        <v>7</v>
      </c>
      <c r="J127" s="70">
        <v>0</v>
      </c>
      <c r="K127" s="70">
        <v>0</v>
      </c>
      <c r="L127" s="70">
        <v>0</v>
      </c>
      <c r="M127" s="70">
        <v>60</v>
      </c>
      <c r="N127" s="70">
        <v>5076</v>
      </c>
      <c r="O127" s="70">
        <v>1</v>
      </c>
      <c r="P127" s="70">
        <v>0</v>
      </c>
      <c r="Q127" s="70">
        <v>5</v>
      </c>
      <c r="R127" s="13">
        <f t="shared" si="1"/>
        <v>1197050</v>
      </c>
      <c r="S127" s="30">
        <f>COUNTIF(Calculation!$B$4:$B$142,A127)</f>
        <v>1</v>
      </c>
    </row>
    <row r="128" spans="1:19">
      <c r="A128" s="14">
        <v>208</v>
      </c>
      <c r="B128" s="18" t="s">
        <v>650</v>
      </c>
      <c r="C128" s="70">
        <v>0</v>
      </c>
      <c r="D128" s="70">
        <v>0</v>
      </c>
      <c r="E128" s="70">
        <v>4787</v>
      </c>
      <c r="F128" s="70">
        <v>29</v>
      </c>
      <c r="G128" s="70">
        <v>0</v>
      </c>
      <c r="H128" s="70">
        <v>2</v>
      </c>
      <c r="I128" s="70">
        <v>2</v>
      </c>
      <c r="J128" s="70">
        <v>0</v>
      </c>
      <c r="K128" s="70">
        <v>0</v>
      </c>
      <c r="L128" s="70">
        <v>0</v>
      </c>
      <c r="M128" s="70">
        <v>12</v>
      </c>
      <c r="N128" s="70">
        <v>2488</v>
      </c>
      <c r="O128" s="70">
        <v>0</v>
      </c>
      <c r="P128" s="70">
        <v>0</v>
      </c>
      <c r="Q128" s="70">
        <v>0</v>
      </c>
      <c r="R128" s="13">
        <f t="shared" si="1"/>
        <v>422375</v>
      </c>
      <c r="S128" s="30">
        <f>COUNTIF(Calculation!$B$4:$B$142,A128)</f>
        <v>1</v>
      </c>
    </row>
    <row r="129" spans="1:19">
      <c r="A129" s="14">
        <v>644</v>
      </c>
      <c r="B129" s="18" t="s">
        <v>718</v>
      </c>
      <c r="C129" s="70">
        <v>0</v>
      </c>
      <c r="D129" s="70">
        <v>0</v>
      </c>
      <c r="E129" s="70">
        <v>51</v>
      </c>
      <c r="F129" s="70">
        <v>1</v>
      </c>
      <c r="G129" s="70">
        <v>0</v>
      </c>
      <c r="H129" s="70">
        <v>0</v>
      </c>
      <c r="I129" s="70">
        <v>1</v>
      </c>
      <c r="J129" s="70">
        <v>0</v>
      </c>
      <c r="K129" s="70">
        <v>0</v>
      </c>
      <c r="L129" s="70">
        <v>0</v>
      </c>
      <c r="M129" s="70">
        <v>0</v>
      </c>
      <c r="N129" s="70">
        <v>8</v>
      </c>
      <c r="O129" s="70">
        <v>0</v>
      </c>
      <c r="P129" s="70">
        <v>0</v>
      </c>
      <c r="Q129" s="70">
        <v>0</v>
      </c>
      <c r="R129" s="13">
        <f t="shared" si="1"/>
        <v>2800</v>
      </c>
      <c r="S129" s="30">
        <f>COUNTIF(Calculation!$B$4:$B$142,A129)</f>
        <v>1</v>
      </c>
    </row>
    <row r="130" spans="1:19">
      <c r="A130" s="14">
        <v>641</v>
      </c>
      <c r="B130" s="18" t="s">
        <v>714</v>
      </c>
      <c r="C130" s="70">
        <v>0</v>
      </c>
      <c r="D130" s="70">
        <v>0</v>
      </c>
      <c r="E130" s="70">
        <v>40</v>
      </c>
      <c r="F130" s="70">
        <v>10</v>
      </c>
      <c r="G130" s="70">
        <v>0</v>
      </c>
      <c r="H130" s="70">
        <v>0</v>
      </c>
      <c r="I130" s="70">
        <v>0</v>
      </c>
      <c r="J130" s="70">
        <v>0</v>
      </c>
      <c r="K130" s="70">
        <v>0</v>
      </c>
      <c r="L130" s="70">
        <v>0</v>
      </c>
      <c r="M130" s="70">
        <v>2</v>
      </c>
      <c r="N130" s="70">
        <v>137</v>
      </c>
      <c r="O130" s="70">
        <v>0</v>
      </c>
      <c r="P130" s="70">
        <v>0</v>
      </c>
      <c r="Q130" s="70">
        <v>0</v>
      </c>
      <c r="R130" s="13">
        <f t="shared" si="1"/>
        <v>25675</v>
      </c>
      <c r="S130" s="30">
        <f>COUNTIF(Calculation!$B$4:$B$142,A130)</f>
        <v>1</v>
      </c>
    </row>
    <row r="131" spans="1:19">
      <c r="A131" s="14">
        <v>620</v>
      </c>
      <c r="B131" s="18" t="s">
        <v>690</v>
      </c>
      <c r="C131" s="70">
        <v>0</v>
      </c>
      <c r="D131" s="70">
        <v>0</v>
      </c>
      <c r="E131" s="70">
        <v>301</v>
      </c>
      <c r="F131" s="70">
        <v>62</v>
      </c>
      <c r="G131" s="70">
        <v>1</v>
      </c>
      <c r="H131" s="70">
        <v>2</v>
      </c>
      <c r="I131" s="70">
        <v>19</v>
      </c>
      <c r="J131" s="70">
        <v>0</v>
      </c>
      <c r="K131" s="70">
        <v>0</v>
      </c>
      <c r="L131" s="70">
        <v>0</v>
      </c>
      <c r="M131" s="70">
        <v>5</v>
      </c>
      <c r="N131" s="70">
        <v>795</v>
      </c>
      <c r="O131" s="70">
        <v>0</v>
      </c>
      <c r="P131" s="70">
        <v>0</v>
      </c>
      <c r="Q131" s="70">
        <v>1</v>
      </c>
      <c r="R131" s="13">
        <f t="shared" si="1"/>
        <v>147000</v>
      </c>
      <c r="S131" s="30">
        <f>COUNTIF(Calculation!$B$4:$B$142,A131)</f>
        <v>1</v>
      </c>
    </row>
    <row r="132" spans="1:19">
      <c r="A132" s="14">
        <v>1</v>
      </c>
      <c r="B132" s="18" t="s">
        <v>524</v>
      </c>
      <c r="C132" s="70">
        <v>0</v>
      </c>
      <c r="D132" s="70">
        <v>0</v>
      </c>
      <c r="E132" s="70">
        <v>65</v>
      </c>
      <c r="F132" s="70">
        <v>37</v>
      </c>
      <c r="G132" s="70">
        <v>0</v>
      </c>
      <c r="H132" s="70">
        <v>0</v>
      </c>
      <c r="I132" s="70">
        <v>0</v>
      </c>
      <c r="J132" s="70">
        <v>0</v>
      </c>
      <c r="K132" s="70">
        <v>0</v>
      </c>
      <c r="L132" s="70">
        <v>0</v>
      </c>
      <c r="M132" s="70">
        <v>1</v>
      </c>
      <c r="N132" s="70">
        <v>273</v>
      </c>
      <c r="O132" s="70">
        <v>0</v>
      </c>
      <c r="P132" s="70">
        <v>0</v>
      </c>
      <c r="Q132" s="70">
        <v>0</v>
      </c>
      <c r="R132" s="13">
        <f t="shared" si="1"/>
        <v>21000</v>
      </c>
      <c r="S132" s="30">
        <f>COUNTIF(Calculation!$B$4:$B$142,A132)</f>
        <v>0</v>
      </c>
    </row>
    <row r="133" spans="1:19">
      <c r="A133" s="14">
        <v>0</v>
      </c>
      <c r="B133" s="18" t="s">
        <v>513</v>
      </c>
      <c r="C133" s="70">
        <v>0</v>
      </c>
      <c r="D133" s="70">
        <v>0</v>
      </c>
      <c r="E133" s="70">
        <v>2</v>
      </c>
      <c r="F133" s="70">
        <v>9</v>
      </c>
      <c r="G133" s="70">
        <v>0</v>
      </c>
      <c r="H133" s="70">
        <v>0</v>
      </c>
      <c r="I133" s="70">
        <v>0</v>
      </c>
      <c r="J133" s="70">
        <v>0</v>
      </c>
      <c r="K133" s="70">
        <v>0</v>
      </c>
      <c r="L133" s="70">
        <v>2</v>
      </c>
      <c r="M133" s="70">
        <v>2</v>
      </c>
      <c r="N133" s="70">
        <v>68</v>
      </c>
      <c r="O133" s="70">
        <v>0</v>
      </c>
      <c r="P133" s="70">
        <v>0</v>
      </c>
      <c r="Q133" s="70">
        <v>0</v>
      </c>
      <c r="R133" s="13">
        <f t="shared" si="1"/>
        <v>42025</v>
      </c>
      <c r="S133" s="30">
        <f>COUNTIF(Calculation!$B$4:$B$142,A133)</f>
        <v>0</v>
      </c>
    </row>
    <row r="134" spans="1:19">
      <c r="A134" s="14">
        <v>696</v>
      </c>
      <c r="B134" s="18" t="s">
        <v>797</v>
      </c>
      <c r="C134" s="70">
        <v>0</v>
      </c>
      <c r="D134" s="70">
        <v>0</v>
      </c>
      <c r="E134" s="70">
        <v>23</v>
      </c>
      <c r="F134" s="70">
        <v>12</v>
      </c>
      <c r="G134" s="70">
        <v>0</v>
      </c>
      <c r="H134" s="70">
        <v>0</v>
      </c>
      <c r="I134" s="70">
        <v>0</v>
      </c>
      <c r="J134" s="70">
        <v>0</v>
      </c>
      <c r="K134" s="70">
        <v>0</v>
      </c>
      <c r="L134" s="70">
        <v>0</v>
      </c>
      <c r="M134" s="70">
        <v>43</v>
      </c>
      <c r="N134" s="70">
        <v>289</v>
      </c>
      <c r="O134" s="70">
        <v>0</v>
      </c>
      <c r="P134" s="70">
        <v>0</v>
      </c>
      <c r="Q134" s="70">
        <v>0</v>
      </c>
      <c r="R134" s="13">
        <f t="shared" ref="R134:R145" si="2">+C134*25+D134*50+E134*50+F134*25+G134*10000+H134*25+I134*25+J134*10000+K134*1000+L134*10000+M134*10000+N134*25+O134*100000+P134*50000+Q134*50000</f>
        <v>438675</v>
      </c>
      <c r="S134" s="30">
        <f>COUNTIF(Calculation!$B$4:$B$142,A134)</f>
        <v>1</v>
      </c>
    </row>
    <row r="135" spans="1:19">
      <c r="A135" s="14">
        <v>656</v>
      </c>
      <c r="B135" s="18" t="s">
        <v>770</v>
      </c>
      <c r="C135" s="70">
        <v>0</v>
      </c>
      <c r="D135" s="70">
        <v>0</v>
      </c>
      <c r="E135" s="70">
        <v>1945</v>
      </c>
      <c r="F135" s="70">
        <v>252</v>
      </c>
      <c r="G135" s="70">
        <v>0</v>
      </c>
      <c r="H135" s="70">
        <v>1</v>
      </c>
      <c r="I135" s="70">
        <v>11</v>
      </c>
      <c r="J135" s="70">
        <v>0</v>
      </c>
      <c r="K135" s="70">
        <v>0</v>
      </c>
      <c r="L135" s="70">
        <v>0</v>
      </c>
      <c r="M135" s="70">
        <v>34</v>
      </c>
      <c r="N135" s="70">
        <v>3538</v>
      </c>
      <c r="O135" s="70">
        <v>0</v>
      </c>
      <c r="P135" s="70">
        <v>0</v>
      </c>
      <c r="Q135" s="70">
        <v>4</v>
      </c>
      <c r="R135" s="13">
        <f t="shared" si="2"/>
        <v>732300</v>
      </c>
      <c r="S135" s="30">
        <f>COUNTIF(Calculation!$B$4:$B$142,A135)</f>
        <v>1</v>
      </c>
    </row>
    <row r="136" spans="1:19">
      <c r="A136" s="14">
        <v>655</v>
      </c>
      <c r="B136" s="18" t="s">
        <v>767</v>
      </c>
      <c r="C136" s="70">
        <v>0</v>
      </c>
      <c r="D136" s="70">
        <v>0</v>
      </c>
      <c r="E136" s="70">
        <v>227</v>
      </c>
      <c r="F136" s="70">
        <v>4</v>
      </c>
      <c r="G136" s="70">
        <v>0</v>
      </c>
      <c r="H136" s="70">
        <v>0</v>
      </c>
      <c r="I136" s="70">
        <v>0</v>
      </c>
      <c r="J136" s="70">
        <v>0</v>
      </c>
      <c r="K136" s="70">
        <v>0</v>
      </c>
      <c r="L136" s="70">
        <v>0</v>
      </c>
      <c r="M136" s="70">
        <v>1</v>
      </c>
      <c r="N136" s="70">
        <v>234</v>
      </c>
      <c r="O136" s="70">
        <v>0</v>
      </c>
      <c r="P136" s="70">
        <v>0</v>
      </c>
      <c r="Q136" s="70">
        <v>0</v>
      </c>
      <c r="R136" s="13">
        <f t="shared" si="2"/>
        <v>27300</v>
      </c>
      <c r="S136" s="30">
        <f>COUNTIF(Calculation!$B$4:$B$142,A136)</f>
        <v>1</v>
      </c>
    </row>
    <row r="137" spans="1:19">
      <c r="A137" s="14">
        <v>126</v>
      </c>
      <c r="B137" s="18" t="s">
        <v>579</v>
      </c>
      <c r="C137" s="70">
        <v>0</v>
      </c>
      <c r="D137" s="70">
        <v>0</v>
      </c>
      <c r="E137" s="70">
        <v>11</v>
      </c>
      <c r="F137" s="70">
        <v>2</v>
      </c>
      <c r="G137" s="70">
        <v>0</v>
      </c>
      <c r="H137" s="70">
        <v>0</v>
      </c>
      <c r="I137" s="70">
        <v>0</v>
      </c>
      <c r="J137" s="70">
        <v>0</v>
      </c>
      <c r="K137" s="70">
        <v>0</v>
      </c>
      <c r="L137" s="70">
        <v>0</v>
      </c>
      <c r="M137" s="70">
        <v>0</v>
      </c>
      <c r="N137" s="70">
        <v>89</v>
      </c>
      <c r="O137" s="70">
        <v>0</v>
      </c>
      <c r="P137" s="70">
        <v>0</v>
      </c>
      <c r="Q137" s="70">
        <v>0</v>
      </c>
      <c r="R137" s="13">
        <f t="shared" si="2"/>
        <v>2825</v>
      </c>
      <c r="S137" s="30">
        <f>COUNTIF(Calculation!$B$4:$B$142,A137)</f>
        <v>1</v>
      </c>
    </row>
    <row r="138" spans="1:19">
      <c r="A138" s="14">
        <v>125</v>
      </c>
      <c r="B138" s="18" t="s">
        <v>577</v>
      </c>
      <c r="C138" s="70">
        <v>0</v>
      </c>
      <c r="D138" s="70">
        <v>0</v>
      </c>
      <c r="E138" s="70">
        <v>0</v>
      </c>
      <c r="F138" s="70">
        <v>0</v>
      </c>
      <c r="G138" s="70">
        <v>0</v>
      </c>
      <c r="H138" s="70">
        <v>0</v>
      </c>
      <c r="I138" s="70">
        <v>1</v>
      </c>
      <c r="J138" s="70">
        <v>0</v>
      </c>
      <c r="K138" s="70">
        <v>0</v>
      </c>
      <c r="L138" s="70">
        <v>0</v>
      </c>
      <c r="M138" s="70">
        <v>0</v>
      </c>
      <c r="N138" s="70">
        <v>19</v>
      </c>
      <c r="O138" s="70">
        <v>0</v>
      </c>
      <c r="P138" s="70">
        <v>0</v>
      </c>
      <c r="Q138" s="70">
        <v>0</v>
      </c>
      <c r="R138" s="13">
        <f t="shared" si="2"/>
        <v>500</v>
      </c>
      <c r="S138" s="30">
        <f>COUNTIF(Calculation!$B$4:$B$142,A138)</f>
        <v>1</v>
      </c>
    </row>
    <row r="139" spans="1:19">
      <c r="A139" s="14">
        <v>134</v>
      </c>
      <c r="B139" s="18" t="s">
        <v>592</v>
      </c>
      <c r="C139" s="70">
        <v>0</v>
      </c>
      <c r="D139" s="70">
        <v>0</v>
      </c>
      <c r="E139" s="70">
        <v>43</v>
      </c>
      <c r="F139" s="70">
        <v>3</v>
      </c>
      <c r="G139" s="70">
        <v>0</v>
      </c>
      <c r="H139" s="70">
        <v>0</v>
      </c>
      <c r="I139" s="70">
        <v>1</v>
      </c>
      <c r="J139" s="70">
        <v>0</v>
      </c>
      <c r="K139" s="70">
        <v>0</v>
      </c>
      <c r="L139" s="70">
        <v>0</v>
      </c>
      <c r="M139" s="70">
        <v>3</v>
      </c>
      <c r="N139" s="70">
        <v>87</v>
      </c>
      <c r="O139" s="70">
        <v>0</v>
      </c>
      <c r="P139" s="70">
        <v>0</v>
      </c>
      <c r="Q139" s="70">
        <v>0</v>
      </c>
      <c r="R139" s="13">
        <f t="shared" si="2"/>
        <v>34425</v>
      </c>
      <c r="S139" s="30">
        <f>COUNTIF(Calculation!$B$4:$B$142,A139)</f>
        <v>1</v>
      </c>
    </row>
    <row r="140" spans="1:19">
      <c r="A140" s="14">
        <v>619</v>
      </c>
      <c r="B140" s="18" t="s">
        <v>689</v>
      </c>
      <c r="C140" s="70">
        <v>0</v>
      </c>
      <c r="D140" s="70">
        <v>0</v>
      </c>
      <c r="E140" s="70">
        <v>143</v>
      </c>
      <c r="F140" s="70">
        <v>10</v>
      </c>
      <c r="G140" s="70">
        <v>0</v>
      </c>
      <c r="H140" s="70">
        <v>0</v>
      </c>
      <c r="I140" s="70">
        <v>0</v>
      </c>
      <c r="J140" s="70">
        <v>0</v>
      </c>
      <c r="K140" s="70">
        <v>0</v>
      </c>
      <c r="L140" s="70">
        <v>0</v>
      </c>
      <c r="M140" s="70">
        <v>7</v>
      </c>
      <c r="N140" s="70">
        <v>308</v>
      </c>
      <c r="O140" s="70">
        <v>0</v>
      </c>
      <c r="P140" s="70">
        <v>0</v>
      </c>
      <c r="Q140" s="70">
        <v>2</v>
      </c>
      <c r="R140" s="13">
        <f t="shared" si="2"/>
        <v>185100</v>
      </c>
      <c r="S140" s="30">
        <f>COUNTIF(Calculation!$B$4:$B$142,A140)</f>
        <v>1</v>
      </c>
    </row>
    <row r="141" spans="1:19">
      <c r="A141" s="14">
        <v>856</v>
      </c>
      <c r="B141" s="18" t="s">
        <v>884</v>
      </c>
      <c r="C141" s="70">
        <v>0</v>
      </c>
      <c r="D141" s="70">
        <v>0</v>
      </c>
      <c r="E141" s="70">
        <v>0</v>
      </c>
      <c r="F141" s="70">
        <v>1</v>
      </c>
      <c r="G141" s="70">
        <v>0</v>
      </c>
      <c r="H141" s="70">
        <v>0</v>
      </c>
      <c r="I141" s="70">
        <v>0</v>
      </c>
      <c r="J141" s="70">
        <v>0</v>
      </c>
      <c r="K141" s="70">
        <v>0</v>
      </c>
      <c r="L141" s="70">
        <v>0</v>
      </c>
      <c r="M141" s="70">
        <v>0</v>
      </c>
      <c r="N141" s="70">
        <v>0</v>
      </c>
      <c r="O141" s="70">
        <v>0</v>
      </c>
      <c r="P141" s="70">
        <v>0</v>
      </c>
      <c r="Q141" s="70">
        <v>0</v>
      </c>
      <c r="R141" s="13">
        <f t="shared" si="2"/>
        <v>25</v>
      </c>
      <c r="S141" s="30">
        <f>COUNTIF(Calculation!$B$4:$B$142,A141)</f>
        <v>1</v>
      </c>
    </row>
    <row r="142" spans="1:19">
      <c r="A142" s="14">
        <v>854</v>
      </c>
      <c r="B142" s="18" t="s">
        <v>883</v>
      </c>
      <c r="C142" s="70">
        <v>0</v>
      </c>
      <c r="D142" s="70">
        <v>0</v>
      </c>
      <c r="E142" s="70">
        <v>0</v>
      </c>
      <c r="F142" s="70">
        <v>0</v>
      </c>
      <c r="G142" s="70">
        <v>0</v>
      </c>
      <c r="H142" s="70">
        <v>0</v>
      </c>
      <c r="I142" s="70">
        <v>0</v>
      </c>
      <c r="J142" s="70">
        <v>0</v>
      </c>
      <c r="K142" s="70">
        <v>0</v>
      </c>
      <c r="L142" s="70">
        <v>0</v>
      </c>
      <c r="M142" s="70">
        <v>0</v>
      </c>
      <c r="N142" s="70">
        <v>0</v>
      </c>
      <c r="O142" s="70">
        <v>0</v>
      </c>
      <c r="P142" s="70">
        <v>0</v>
      </c>
      <c r="Q142" s="70">
        <v>0</v>
      </c>
      <c r="R142" s="13">
        <f t="shared" si="2"/>
        <v>0</v>
      </c>
      <c r="S142" s="30">
        <f>COUNTIF(Calculation!$B$4:$B$142,A142)</f>
        <v>1</v>
      </c>
    </row>
    <row r="143" spans="1:19">
      <c r="A143" s="14">
        <v>840</v>
      </c>
      <c r="B143" s="18" t="s">
        <v>875</v>
      </c>
      <c r="C143" s="70">
        <v>0</v>
      </c>
      <c r="D143" s="70">
        <v>0</v>
      </c>
      <c r="E143" s="70">
        <v>0</v>
      </c>
      <c r="F143" s="70">
        <v>0</v>
      </c>
      <c r="G143" s="70">
        <v>0</v>
      </c>
      <c r="H143" s="70">
        <v>0</v>
      </c>
      <c r="I143" s="70">
        <v>0</v>
      </c>
      <c r="J143" s="70">
        <v>0</v>
      </c>
      <c r="K143" s="70">
        <v>0</v>
      </c>
      <c r="L143" s="70">
        <v>0</v>
      </c>
      <c r="M143" s="70">
        <v>0</v>
      </c>
      <c r="N143" s="70">
        <v>0</v>
      </c>
      <c r="O143" s="70">
        <v>0</v>
      </c>
      <c r="P143" s="70">
        <v>0</v>
      </c>
      <c r="Q143" s="70">
        <v>0</v>
      </c>
      <c r="R143" s="13">
        <f t="shared" si="2"/>
        <v>0</v>
      </c>
      <c r="S143" s="30">
        <f>COUNTIF(Calculation!$B$4:$B$142,A143)</f>
        <v>1</v>
      </c>
    </row>
    <row r="144" spans="1:19">
      <c r="A144" s="14">
        <v>832</v>
      </c>
      <c r="B144" s="18" t="s">
        <v>1122</v>
      </c>
      <c r="C144" s="70">
        <v>0</v>
      </c>
      <c r="D144" s="70">
        <v>0</v>
      </c>
      <c r="E144" s="70">
        <v>1</v>
      </c>
      <c r="F144" s="70">
        <v>0</v>
      </c>
      <c r="G144" s="70">
        <v>0</v>
      </c>
      <c r="H144" s="70">
        <v>0</v>
      </c>
      <c r="I144" s="70">
        <v>0</v>
      </c>
      <c r="J144" s="70">
        <v>0</v>
      </c>
      <c r="K144" s="70">
        <v>0</v>
      </c>
      <c r="L144" s="70">
        <v>0</v>
      </c>
      <c r="M144" s="70">
        <v>0</v>
      </c>
      <c r="N144" s="70">
        <v>0</v>
      </c>
      <c r="O144" s="70">
        <v>0</v>
      </c>
      <c r="P144" s="70">
        <v>0</v>
      </c>
      <c r="Q144" s="70">
        <v>0</v>
      </c>
      <c r="R144" s="13">
        <f t="shared" si="2"/>
        <v>50</v>
      </c>
      <c r="S144" s="30">
        <f>COUNTIF(Calculation!$B$4:$B$142,A144)</f>
        <v>0</v>
      </c>
    </row>
    <row r="145" spans="1:19">
      <c r="A145" s="14">
        <v>646</v>
      </c>
      <c r="B145" s="18" t="s">
        <v>720</v>
      </c>
      <c r="C145" s="70">
        <v>0</v>
      </c>
      <c r="D145" s="70">
        <v>0</v>
      </c>
      <c r="E145" s="70">
        <v>43</v>
      </c>
      <c r="F145" s="70">
        <v>37</v>
      </c>
      <c r="G145" s="70">
        <v>0</v>
      </c>
      <c r="H145" s="70">
        <v>1</v>
      </c>
      <c r="I145" s="70">
        <v>0</v>
      </c>
      <c r="J145" s="70">
        <v>0</v>
      </c>
      <c r="K145" s="70">
        <v>0</v>
      </c>
      <c r="L145" s="70">
        <v>0</v>
      </c>
      <c r="M145" s="70">
        <v>2</v>
      </c>
      <c r="N145" s="70">
        <v>611</v>
      </c>
      <c r="O145" s="70">
        <v>0</v>
      </c>
      <c r="P145" s="70">
        <v>0</v>
      </c>
      <c r="Q145" s="70">
        <v>1</v>
      </c>
      <c r="R145" s="13">
        <f t="shared" si="2"/>
        <v>88375</v>
      </c>
      <c r="S145" s="30">
        <f>COUNTIF(Calculation!$B$4:$B$142,A145)</f>
        <v>0</v>
      </c>
    </row>
    <row r="146" spans="1:19" ht="17.25" thickBot="1">
      <c r="A146" s="13"/>
      <c r="B146" s="71" t="s">
        <v>998</v>
      </c>
      <c r="C146" s="72">
        <f t="shared" ref="C146:R146" si="3">SUM(C5:C145)</f>
        <v>0</v>
      </c>
      <c r="D146" s="72">
        <f t="shared" si="3"/>
        <v>0</v>
      </c>
      <c r="E146" s="72">
        <f t="shared" si="3"/>
        <v>105369</v>
      </c>
      <c r="F146" s="72">
        <f t="shared" si="3"/>
        <v>19629</v>
      </c>
      <c r="G146" s="72">
        <f t="shared" si="3"/>
        <v>2</v>
      </c>
      <c r="H146" s="72">
        <f t="shared" si="3"/>
        <v>134</v>
      </c>
      <c r="I146" s="72">
        <f t="shared" si="3"/>
        <v>1329</v>
      </c>
      <c r="J146" s="72">
        <f t="shared" si="3"/>
        <v>9</v>
      </c>
      <c r="K146" s="72">
        <f t="shared" si="3"/>
        <v>0</v>
      </c>
      <c r="L146" s="72">
        <f t="shared" si="3"/>
        <v>168</v>
      </c>
      <c r="M146" s="72">
        <f t="shared" si="3"/>
        <v>3880</v>
      </c>
      <c r="N146" s="72">
        <f t="shared" si="3"/>
        <v>465172</v>
      </c>
      <c r="O146" s="72">
        <f t="shared" si="3"/>
        <v>16</v>
      </c>
      <c r="P146" s="72">
        <f t="shared" si="3"/>
        <v>23</v>
      </c>
      <c r="Q146" s="72">
        <f t="shared" si="3"/>
        <v>295</v>
      </c>
      <c r="R146" s="72">
        <f t="shared" si="3"/>
        <v>75515050</v>
      </c>
    </row>
    <row r="147" spans="1:19" ht="17.25" thickTop="1"/>
  </sheetData>
  <mergeCells count="1">
    <mergeCell ref="A4:B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X152"/>
  <sheetViews>
    <sheetView tabSelected="1" zoomScale="70" zoomScaleNormal="70" workbookViewId="0">
      <pane xSplit="3" ySplit="3" topLeftCell="N116" activePane="bottomRight" state="frozen"/>
      <selection pane="topRight" activeCell="D1" sqref="D1"/>
      <selection pane="bottomLeft" activeCell="A4" sqref="A4"/>
      <selection pane="bottomRight"/>
    </sheetView>
  </sheetViews>
  <sheetFormatPr defaultRowHeight="16.5"/>
  <cols>
    <col min="1" max="1" width="4.7109375" style="6" customWidth="1"/>
    <col min="2" max="2" width="9.140625" style="6"/>
    <col min="3" max="3" width="52.7109375" style="6" customWidth="1"/>
    <col min="4" max="4" width="17.5703125" style="6" customWidth="1"/>
    <col min="5" max="5" width="9.140625" style="6" customWidth="1"/>
    <col min="6" max="6" width="17.5703125" style="6" customWidth="1"/>
    <col min="7" max="7" width="11" style="6" customWidth="1"/>
    <col min="8" max="8" width="12.140625" style="6" customWidth="1"/>
    <col min="9" max="9" width="11.5703125" style="6" customWidth="1"/>
    <col min="10" max="10" width="9.140625" style="6" customWidth="1"/>
    <col min="11" max="11" width="15" style="6" customWidth="1"/>
    <col min="12" max="12" width="12.7109375" style="6" customWidth="1"/>
    <col min="13" max="13" width="22.42578125" style="6" customWidth="1"/>
    <col min="14" max="14" width="17.85546875" style="6" customWidth="1"/>
    <col min="15" max="16" width="18.7109375" style="6" customWidth="1"/>
    <col min="17" max="17" width="12.85546875" style="6" customWidth="1"/>
    <col min="18" max="18" width="16.42578125" style="6" customWidth="1"/>
    <col min="19" max="19" width="18.7109375" style="6" customWidth="1"/>
    <col min="20" max="20" width="27.28515625" style="6" customWidth="1"/>
    <col min="21" max="22" width="12.85546875" style="6" customWidth="1"/>
    <col min="23" max="23" width="20" style="6" customWidth="1"/>
    <col min="24" max="24" width="24" style="6" customWidth="1"/>
    <col min="25" max="16384" width="9.140625" style="6"/>
  </cols>
  <sheetData>
    <row r="2" spans="1:24" s="5" customFormat="1" ht="132">
      <c r="A2" s="8" t="s">
        <v>1125</v>
      </c>
      <c r="B2" s="8" t="s">
        <v>1020</v>
      </c>
      <c r="C2" s="23" t="s">
        <v>999</v>
      </c>
      <c r="D2" s="8" t="s">
        <v>1021</v>
      </c>
      <c r="E2" s="8" t="s">
        <v>1022</v>
      </c>
      <c r="F2" s="8" t="s">
        <v>1023</v>
      </c>
      <c r="G2" s="8" t="s">
        <v>1024</v>
      </c>
      <c r="H2" s="8" t="s">
        <v>1025</v>
      </c>
      <c r="I2" s="8" t="s">
        <v>1026</v>
      </c>
      <c r="J2" s="8" t="s">
        <v>1027</v>
      </c>
      <c r="K2" s="8" t="s">
        <v>1001</v>
      </c>
      <c r="L2" s="8" t="s">
        <v>1028</v>
      </c>
      <c r="M2" s="24" t="s">
        <v>1058</v>
      </c>
      <c r="N2" s="8" t="s">
        <v>1029</v>
      </c>
      <c r="O2" s="8" t="s">
        <v>1057</v>
      </c>
      <c r="P2" s="8" t="s">
        <v>1128</v>
      </c>
      <c r="Q2" s="8" t="s">
        <v>1126</v>
      </c>
      <c r="R2" s="8" t="s">
        <v>1127</v>
      </c>
      <c r="S2" s="8" t="s">
        <v>1031</v>
      </c>
      <c r="T2" s="8" t="s">
        <v>1032</v>
      </c>
      <c r="U2" s="8" t="s">
        <v>1033</v>
      </c>
      <c r="V2" s="8" t="s">
        <v>1034</v>
      </c>
      <c r="W2" s="8" t="s">
        <v>1035</v>
      </c>
      <c r="X2" s="8" t="s">
        <v>1036</v>
      </c>
    </row>
    <row r="3" spans="1:24" s="5" customFormat="1">
      <c r="A3" s="7">
        <v>1</v>
      </c>
      <c r="B3" s="7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  <c r="P3" s="7">
        <v>0</v>
      </c>
      <c r="Q3" s="7">
        <v>16</v>
      </c>
      <c r="R3" s="7">
        <v>17</v>
      </c>
      <c r="S3" s="7">
        <v>18</v>
      </c>
      <c r="T3" s="7">
        <v>19</v>
      </c>
      <c r="U3" s="7">
        <v>20</v>
      </c>
      <c r="V3" s="7">
        <v>21</v>
      </c>
      <c r="W3" s="7">
        <v>22</v>
      </c>
      <c r="X3" s="7">
        <v>23</v>
      </c>
    </row>
    <row r="4" spans="1:24" s="20" customFormat="1" ht="33">
      <c r="A4" s="25">
        <v>1</v>
      </c>
      <c r="B4" s="62">
        <v>964</v>
      </c>
      <c r="C4" s="26" t="s">
        <v>917</v>
      </c>
      <c r="D4" s="27">
        <v>0</v>
      </c>
      <c r="E4" s="27">
        <v>0</v>
      </c>
      <c r="F4" s="27">
        <v>761</v>
      </c>
      <c r="G4" s="27">
        <v>761</v>
      </c>
      <c r="H4" s="27">
        <v>0</v>
      </c>
      <c r="I4" s="27">
        <v>0</v>
      </c>
      <c r="J4" s="27" t="s">
        <v>1019</v>
      </c>
      <c r="K4" s="28">
        <f>+(D4*50-E4*23)+(F4*50-G4*23)+(H4*25+I4*25)</f>
        <v>20547</v>
      </c>
      <c r="L4" s="16">
        <v>0</v>
      </c>
      <c r="M4" s="16">
        <v>0</v>
      </c>
      <c r="N4" s="16">
        <f>+L4-M4</f>
        <v>0</v>
      </c>
      <c r="O4" s="16">
        <v>0</v>
      </c>
      <c r="P4" s="16">
        <v>0</v>
      </c>
      <c r="Q4" s="16">
        <f>+K4+O4</f>
        <v>20547</v>
      </c>
      <c r="R4" s="16">
        <v>0</v>
      </c>
      <c r="S4" s="16">
        <v>25</v>
      </c>
      <c r="T4" s="16">
        <v>25</v>
      </c>
      <c r="U4" s="16">
        <f>+R4+T4</f>
        <v>25</v>
      </c>
      <c r="V4" s="15">
        <f>IF(U4&gt;Q4,Q4,U4)</f>
        <v>25</v>
      </c>
      <c r="W4" s="15">
        <f>+U4-V4</f>
        <v>0</v>
      </c>
      <c r="X4" s="16">
        <f>+Q4-V4</f>
        <v>20522</v>
      </c>
    </row>
    <row r="5" spans="1:24" s="20" customFormat="1">
      <c r="A5" s="15">
        <v>2</v>
      </c>
      <c r="B5" s="17">
        <v>661</v>
      </c>
      <c r="C5" s="18" t="s">
        <v>785</v>
      </c>
      <c r="D5" s="21">
        <v>0</v>
      </c>
      <c r="E5" s="21">
        <v>0</v>
      </c>
      <c r="F5" s="21">
        <v>47369</v>
      </c>
      <c r="G5" s="21">
        <v>0</v>
      </c>
      <c r="H5" s="21">
        <v>1323</v>
      </c>
      <c r="I5" s="21">
        <v>4597</v>
      </c>
      <c r="J5" s="21" t="s">
        <v>1019</v>
      </c>
      <c r="K5" s="16">
        <f>+(D5*50-E5*23)+(F5*50-G5*23)+(H5*25+I5*25)</f>
        <v>2516450</v>
      </c>
      <c r="L5" s="16">
        <v>0</v>
      </c>
      <c r="M5" s="16">
        <v>0</v>
      </c>
      <c r="N5" s="16">
        <f t="shared" ref="N5:N69" si="0">+L5-M5</f>
        <v>0</v>
      </c>
      <c r="O5" s="16">
        <v>-125303</v>
      </c>
      <c r="P5" s="16">
        <v>0</v>
      </c>
      <c r="Q5" s="16">
        <f>+K5+O5</f>
        <v>2391147</v>
      </c>
      <c r="R5" s="16">
        <v>0</v>
      </c>
      <c r="S5" s="16">
        <v>1417975</v>
      </c>
      <c r="T5" s="16">
        <v>251645</v>
      </c>
      <c r="U5" s="16">
        <f t="shared" ref="U5:U69" si="1">+R5+T5</f>
        <v>251645</v>
      </c>
      <c r="V5" s="15">
        <f t="shared" ref="V5:V69" si="2">IF(U5&gt;Q5,Q5,U5)</f>
        <v>251645</v>
      </c>
      <c r="W5" s="15">
        <f t="shared" ref="W5:W69" si="3">+U5-V5</f>
        <v>0</v>
      </c>
      <c r="X5" s="16">
        <f t="shared" ref="X5:X69" si="4">+Q5-V5</f>
        <v>2139502</v>
      </c>
    </row>
    <row r="6" spans="1:24" s="20" customFormat="1">
      <c r="A6" s="15">
        <v>3</v>
      </c>
      <c r="B6" s="17">
        <v>623</v>
      </c>
      <c r="C6" s="18" t="s">
        <v>692</v>
      </c>
      <c r="D6" s="21">
        <v>0</v>
      </c>
      <c r="E6" s="21">
        <v>0</v>
      </c>
      <c r="F6" s="21">
        <v>12392</v>
      </c>
      <c r="G6" s="21">
        <v>0</v>
      </c>
      <c r="H6" s="21">
        <v>8279</v>
      </c>
      <c r="I6" s="21">
        <v>8551</v>
      </c>
      <c r="J6" s="21" t="s">
        <v>1019</v>
      </c>
      <c r="K6" s="16">
        <f>+(D6*50-E6*23)+(F6*50-G6*23)+(H6*25+I6*25)</f>
        <v>1040350</v>
      </c>
      <c r="L6" s="16">
        <v>0</v>
      </c>
      <c r="M6" s="16">
        <v>0</v>
      </c>
      <c r="N6" s="16">
        <f t="shared" si="0"/>
        <v>0</v>
      </c>
      <c r="O6" s="16">
        <v>-391793</v>
      </c>
      <c r="P6" s="16">
        <v>0</v>
      </c>
      <c r="Q6" s="16">
        <f t="shared" ref="Q6:Q70" si="5">+K6+O6</f>
        <v>648557</v>
      </c>
      <c r="R6" s="16">
        <v>0</v>
      </c>
      <c r="S6" s="16">
        <v>381975</v>
      </c>
      <c r="T6" s="16">
        <v>104035</v>
      </c>
      <c r="U6" s="16">
        <f t="shared" si="1"/>
        <v>104035</v>
      </c>
      <c r="V6" s="15">
        <f t="shared" si="2"/>
        <v>104035</v>
      </c>
      <c r="W6" s="15">
        <f t="shared" si="3"/>
        <v>0</v>
      </c>
      <c r="X6" s="16">
        <f t="shared" si="4"/>
        <v>544522</v>
      </c>
    </row>
    <row r="7" spans="1:24" s="20" customFormat="1" ht="33">
      <c r="A7" s="15">
        <v>4</v>
      </c>
      <c r="B7" s="17">
        <v>821</v>
      </c>
      <c r="C7" s="18" t="s">
        <v>868</v>
      </c>
      <c r="D7" s="21">
        <v>1</v>
      </c>
      <c r="E7" s="21">
        <v>0</v>
      </c>
      <c r="F7" s="21">
        <v>20575</v>
      </c>
      <c r="G7" s="21">
        <v>0</v>
      </c>
      <c r="H7" s="21">
        <v>10790</v>
      </c>
      <c r="I7" s="21">
        <v>13717</v>
      </c>
      <c r="J7" s="21" t="s">
        <v>1019</v>
      </c>
      <c r="K7" s="16">
        <f>+(D7*50-E7*23)+(F7*50-G7*23)+(H7*25+I7*25)</f>
        <v>1641475</v>
      </c>
      <c r="L7" s="16">
        <v>0</v>
      </c>
      <c r="M7" s="16">
        <v>0</v>
      </c>
      <c r="N7" s="16">
        <f t="shared" si="0"/>
        <v>0</v>
      </c>
      <c r="O7" s="16">
        <v>-978075</v>
      </c>
      <c r="P7" s="16">
        <v>0</v>
      </c>
      <c r="Q7" s="16">
        <f t="shared" si="5"/>
        <v>663400</v>
      </c>
      <c r="R7" s="16">
        <v>0</v>
      </c>
      <c r="S7" s="16">
        <v>238825</v>
      </c>
      <c r="T7" s="16">
        <v>164148</v>
      </c>
      <c r="U7" s="16">
        <f t="shared" si="1"/>
        <v>164148</v>
      </c>
      <c r="V7" s="15">
        <f t="shared" si="2"/>
        <v>164148</v>
      </c>
      <c r="W7" s="15">
        <f t="shared" si="3"/>
        <v>0</v>
      </c>
      <c r="X7" s="16">
        <f t="shared" si="4"/>
        <v>499252</v>
      </c>
    </row>
    <row r="8" spans="1:24" s="20" customFormat="1">
      <c r="A8" s="15">
        <v>5</v>
      </c>
      <c r="B8" s="17">
        <v>647</v>
      </c>
      <c r="C8" s="18" t="s">
        <v>721</v>
      </c>
      <c r="D8" s="21">
        <v>0</v>
      </c>
      <c r="E8" s="21">
        <v>0</v>
      </c>
      <c r="F8" s="21">
        <v>7390</v>
      </c>
      <c r="G8" s="21">
        <v>0</v>
      </c>
      <c r="H8" s="21">
        <v>1050</v>
      </c>
      <c r="I8" s="21">
        <v>2641</v>
      </c>
      <c r="J8" s="21" t="s">
        <v>1004</v>
      </c>
      <c r="K8" s="16">
        <f>+(D8*50-E8*23)+(F8*100-G8*73)+(H8*100+I8*100)</f>
        <v>1108100</v>
      </c>
      <c r="L8" s="16">
        <v>0</v>
      </c>
      <c r="M8" s="16">
        <v>0</v>
      </c>
      <c r="N8" s="16">
        <f t="shared" si="0"/>
        <v>0</v>
      </c>
      <c r="O8" s="16">
        <v>0</v>
      </c>
      <c r="P8" s="16">
        <v>0</v>
      </c>
      <c r="Q8" s="16">
        <f t="shared" si="5"/>
        <v>1108100</v>
      </c>
      <c r="R8" s="16">
        <v>0</v>
      </c>
      <c r="S8" s="16">
        <v>365250</v>
      </c>
      <c r="T8" s="16">
        <v>110810</v>
      </c>
      <c r="U8" s="16">
        <f t="shared" si="1"/>
        <v>110810</v>
      </c>
      <c r="V8" s="15">
        <f t="shared" si="2"/>
        <v>110810</v>
      </c>
      <c r="W8" s="15">
        <f t="shared" si="3"/>
        <v>0</v>
      </c>
      <c r="X8" s="16">
        <f t="shared" si="4"/>
        <v>997290</v>
      </c>
    </row>
    <row r="9" spans="1:24" s="20" customFormat="1">
      <c r="A9" s="25">
        <v>6</v>
      </c>
      <c r="B9" s="17">
        <v>630</v>
      </c>
      <c r="C9" s="18" t="s">
        <v>697</v>
      </c>
      <c r="D9" s="21">
        <v>0</v>
      </c>
      <c r="E9" s="21">
        <v>0</v>
      </c>
      <c r="F9" s="21">
        <v>1271</v>
      </c>
      <c r="G9" s="21">
        <v>0</v>
      </c>
      <c r="H9" s="21">
        <v>124</v>
      </c>
      <c r="I9" s="21">
        <v>275</v>
      </c>
      <c r="J9" s="21" t="s">
        <v>1004</v>
      </c>
      <c r="K9" s="16">
        <f>+(D9*50-E9*23)+(F9*100-G9*73)+(H9*100+I9*100)</f>
        <v>167000</v>
      </c>
      <c r="L9" s="16">
        <v>0</v>
      </c>
      <c r="M9" s="16">
        <v>0</v>
      </c>
      <c r="N9" s="16">
        <f t="shared" si="0"/>
        <v>0</v>
      </c>
      <c r="O9" s="16">
        <v>0</v>
      </c>
      <c r="P9" s="16">
        <v>0</v>
      </c>
      <c r="Q9" s="16">
        <f t="shared" si="5"/>
        <v>167000</v>
      </c>
      <c r="R9" s="16">
        <v>0</v>
      </c>
      <c r="S9" s="16">
        <v>50025</v>
      </c>
      <c r="T9" s="16">
        <v>16700</v>
      </c>
      <c r="U9" s="16">
        <f t="shared" si="1"/>
        <v>16700</v>
      </c>
      <c r="V9" s="15">
        <f t="shared" si="2"/>
        <v>16700</v>
      </c>
      <c r="W9" s="15">
        <f t="shared" si="3"/>
        <v>0</v>
      </c>
      <c r="X9" s="16">
        <f t="shared" si="4"/>
        <v>150300</v>
      </c>
    </row>
    <row r="10" spans="1:24" s="20" customFormat="1">
      <c r="A10" s="15">
        <v>7</v>
      </c>
      <c r="B10" s="17">
        <v>648</v>
      </c>
      <c r="C10" s="18" t="s">
        <v>722</v>
      </c>
      <c r="D10" s="21">
        <v>1</v>
      </c>
      <c r="E10" s="21">
        <v>0</v>
      </c>
      <c r="F10" s="21">
        <v>8901</v>
      </c>
      <c r="G10" s="21">
        <v>0</v>
      </c>
      <c r="H10" s="21">
        <v>922</v>
      </c>
      <c r="I10" s="21">
        <v>2368</v>
      </c>
      <c r="J10" s="21" t="s">
        <v>1004</v>
      </c>
      <c r="K10" s="16">
        <f>+(D10*50-E10*23)+(F10*100-G10*73)+(H10*100+I10*100)</f>
        <v>1219150</v>
      </c>
      <c r="L10" s="16">
        <v>0</v>
      </c>
      <c r="M10" s="16">
        <v>0</v>
      </c>
      <c r="N10" s="16">
        <f t="shared" si="0"/>
        <v>0</v>
      </c>
      <c r="O10" s="16">
        <v>0</v>
      </c>
      <c r="P10" s="16">
        <v>0</v>
      </c>
      <c r="Q10" s="16">
        <f t="shared" si="5"/>
        <v>1219150</v>
      </c>
      <c r="R10" s="16">
        <v>0</v>
      </c>
      <c r="S10" s="16">
        <v>299175</v>
      </c>
      <c r="T10" s="16">
        <v>121915</v>
      </c>
      <c r="U10" s="16">
        <f t="shared" si="1"/>
        <v>121915</v>
      </c>
      <c r="V10" s="15">
        <f t="shared" si="2"/>
        <v>121915</v>
      </c>
      <c r="W10" s="15">
        <f t="shared" si="3"/>
        <v>0</v>
      </c>
      <c r="X10" s="16">
        <f t="shared" si="4"/>
        <v>1097235</v>
      </c>
    </row>
    <row r="11" spans="1:24" s="20" customFormat="1">
      <c r="A11" s="15">
        <v>8</v>
      </c>
      <c r="B11" s="17">
        <v>649</v>
      </c>
      <c r="C11" s="18" t="s">
        <v>725</v>
      </c>
      <c r="D11" s="21">
        <v>0</v>
      </c>
      <c r="E11" s="21">
        <v>0</v>
      </c>
      <c r="F11" s="21">
        <v>49369</v>
      </c>
      <c r="G11" s="21">
        <v>0</v>
      </c>
      <c r="H11" s="21">
        <v>3495</v>
      </c>
      <c r="I11" s="21">
        <v>10606</v>
      </c>
      <c r="J11" s="21" t="s">
        <v>1019</v>
      </c>
      <c r="K11" s="16">
        <f>+(D11*50-E11*23)+(F11*50-G11*23)+(H11*25+I11*25)</f>
        <v>2820975</v>
      </c>
      <c r="L11" s="16">
        <v>0</v>
      </c>
      <c r="M11" s="16">
        <v>0</v>
      </c>
      <c r="N11" s="16">
        <f t="shared" si="0"/>
        <v>0</v>
      </c>
      <c r="O11" s="16">
        <v>-500693</v>
      </c>
      <c r="P11" s="16">
        <v>0</v>
      </c>
      <c r="Q11" s="16">
        <f t="shared" si="5"/>
        <v>2320282</v>
      </c>
      <c r="R11" s="16">
        <v>0</v>
      </c>
      <c r="S11" s="16">
        <v>1861625</v>
      </c>
      <c r="T11" s="16">
        <v>282098</v>
      </c>
      <c r="U11" s="16">
        <f t="shared" si="1"/>
        <v>282098</v>
      </c>
      <c r="V11" s="15">
        <f t="shared" si="2"/>
        <v>282098</v>
      </c>
      <c r="W11" s="15">
        <f t="shared" si="3"/>
        <v>0</v>
      </c>
      <c r="X11" s="16">
        <f t="shared" si="4"/>
        <v>2038184</v>
      </c>
    </row>
    <row r="12" spans="1:24" s="20" customFormat="1">
      <c r="A12" s="15">
        <v>9</v>
      </c>
      <c r="B12" s="17">
        <v>662</v>
      </c>
      <c r="C12" s="18" t="s">
        <v>787</v>
      </c>
      <c r="D12" s="21">
        <v>0</v>
      </c>
      <c r="E12" s="21">
        <v>0</v>
      </c>
      <c r="F12" s="21">
        <v>5064</v>
      </c>
      <c r="G12" s="21">
        <v>0</v>
      </c>
      <c r="H12" s="21">
        <v>896</v>
      </c>
      <c r="I12" s="21">
        <v>3191</v>
      </c>
      <c r="J12" s="21" t="s">
        <v>1019</v>
      </c>
      <c r="K12" s="16">
        <f>+(D12*50-E12*23)+(F12*50-G12*23)+(H12*25+I12*25)</f>
        <v>355375</v>
      </c>
      <c r="L12" s="16">
        <v>0</v>
      </c>
      <c r="M12" s="16">
        <v>0</v>
      </c>
      <c r="N12" s="16">
        <f t="shared" si="0"/>
        <v>0</v>
      </c>
      <c r="O12" s="16">
        <v>-115943</v>
      </c>
      <c r="P12" s="16">
        <v>0</v>
      </c>
      <c r="Q12" s="16">
        <f t="shared" si="5"/>
        <v>239432</v>
      </c>
      <c r="R12" s="16">
        <v>0</v>
      </c>
      <c r="S12" s="16">
        <v>348075</v>
      </c>
      <c r="T12" s="16">
        <v>35538</v>
      </c>
      <c r="U12" s="16">
        <f t="shared" si="1"/>
        <v>35538</v>
      </c>
      <c r="V12" s="15">
        <f t="shared" si="2"/>
        <v>35538</v>
      </c>
      <c r="W12" s="15">
        <f t="shared" si="3"/>
        <v>0</v>
      </c>
      <c r="X12" s="16">
        <f t="shared" si="4"/>
        <v>203894</v>
      </c>
    </row>
    <row r="13" spans="1:24" s="20" customFormat="1">
      <c r="A13" s="15">
        <v>10</v>
      </c>
      <c r="B13" s="17">
        <v>671</v>
      </c>
      <c r="C13" s="18" t="s">
        <v>796</v>
      </c>
      <c r="D13" s="21">
        <v>0</v>
      </c>
      <c r="E13" s="21">
        <v>0</v>
      </c>
      <c r="F13" s="21">
        <v>8056</v>
      </c>
      <c r="G13" s="21">
        <v>0</v>
      </c>
      <c r="H13" s="21">
        <v>589</v>
      </c>
      <c r="I13" s="21">
        <v>2448</v>
      </c>
      <c r="J13" s="21" t="s">
        <v>1019</v>
      </c>
      <c r="K13" s="16">
        <f>+(D13*50-E13*23)+(F13*50-G13*23)+(H13*25+I13*25)</f>
        <v>478725</v>
      </c>
      <c r="L13" s="16">
        <v>0</v>
      </c>
      <c r="M13" s="16">
        <v>0</v>
      </c>
      <c r="N13" s="16">
        <f t="shared" si="0"/>
        <v>0</v>
      </c>
      <c r="O13" s="16">
        <v>-60750</v>
      </c>
      <c r="P13" s="16">
        <v>0</v>
      </c>
      <c r="Q13" s="16">
        <f t="shared" si="5"/>
        <v>417975</v>
      </c>
      <c r="R13" s="16">
        <v>0</v>
      </c>
      <c r="S13" s="16">
        <v>199850</v>
      </c>
      <c r="T13" s="16">
        <v>47873</v>
      </c>
      <c r="U13" s="16">
        <f t="shared" si="1"/>
        <v>47873</v>
      </c>
      <c r="V13" s="15">
        <f t="shared" si="2"/>
        <v>47873</v>
      </c>
      <c r="W13" s="15">
        <f t="shared" si="3"/>
        <v>0</v>
      </c>
      <c r="X13" s="16">
        <f t="shared" si="4"/>
        <v>370102</v>
      </c>
    </row>
    <row r="14" spans="1:24" s="20" customFormat="1">
      <c r="A14" s="25">
        <v>11</v>
      </c>
      <c r="B14" s="17">
        <v>670</v>
      </c>
      <c r="C14" s="18" t="s">
        <v>794</v>
      </c>
      <c r="D14" s="21">
        <v>0</v>
      </c>
      <c r="E14" s="21">
        <v>0</v>
      </c>
      <c r="F14" s="21">
        <v>17037</v>
      </c>
      <c r="G14" s="21">
        <v>0</v>
      </c>
      <c r="H14" s="21">
        <v>285</v>
      </c>
      <c r="I14" s="21">
        <v>1575</v>
      </c>
      <c r="J14" s="21" t="s">
        <v>1019</v>
      </c>
      <c r="K14" s="16">
        <f>+(D14*50-E14*23)+(F14*50-G14*23)+(H14*25+I14*25)</f>
        <v>898350</v>
      </c>
      <c r="L14" s="16">
        <v>0</v>
      </c>
      <c r="M14" s="16">
        <v>0</v>
      </c>
      <c r="N14" s="16">
        <f t="shared" si="0"/>
        <v>0</v>
      </c>
      <c r="O14" s="16">
        <v>-50243</v>
      </c>
      <c r="P14" s="16">
        <v>0</v>
      </c>
      <c r="Q14" s="16">
        <f t="shared" si="5"/>
        <v>848107</v>
      </c>
      <c r="R14" s="16">
        <v>0</v>
      </c>
      <c r="S14" s="16">
        <v>1265950</v>
      </c>
      <c r="T14" s="16">
        <v>89835</v>
      </c>
      <c r="U14" s="16">
        <f t="shared" si="1"/>
        <v>89835</v>
      </c>
      <c r="V14" s="15">
        <f t="shared" si="2"/>
        <v>89835</v>
      </c>
      <c r="W14" s="15">
        <f t="shared" si="3"/>
        <v>0</v>
      </c>
      <c r="X14" s="16">
        <f t="shared" si="4"/>
        <v>758272</v>
      </c>
    </row>
    <row r="15" spans="1:24" s="20" customFormat="1">
      <c r="A15" s="15">
        <v>12</v>
      </c>
      <c r="B15" s="17">
        <v>702</v>
      </c>
      <c r="C15" s="18" t="s">
        <v>798</v>
      </c>
      <c r="D15" s="21">
        <v>0</v>
      </c>
      <c r="E15" s="21">
        <v>0</v>
      </c>
      <c r="F15" s="21">
        <v>10365</v>
      </c>
      <c r="G15" s="21">
        <v>0</v>
      </c>
      <c r="H15" s="21">
        <v>2745</v>
      </c>
      <c r="I15" s="21">
        <v>2718</v>
      </c>
      <c r="J15" s="21" t="s">
        <v>1004</v>
      </c>
      <c r="K15" s="16">
        <f>+(D15*50-E15*23)+(F15*100-G15*73)+(H15*100+I15*100)</f>
        <v>1582800</v>
      </c>
      <c r="L15" s="16">
        <v>0</v>
      </c>
      <c r="M15" s="16">
        <v>0</v>
      </c>
      <c r="N15" s="16">
        <f t="shared" si="0"/>
        <v>0</v>
      </c>
      <c r="O15" s="16">
        <v>0</v>
      </c>
      <c r="P15" s="16">
        <v>10500</v>
      </c>
      <c r="Q15" s="16">
        <f>+K15+O15+P15</f>
        <v>1593300</v>
      </c>
      <c r="R15" s="16">
        <v>0</v>
      </c>
      <c r="S15" s="16">
        <v>379000</v>
      </c>
      <c r="T15" s="16">
        <v>158280</v>
      </c>
      <c r="U15" s="16">
        <f t="shared" si="1"/>
        <v>158280</v>
      </c>
      <c r="V15" s="15">
        <f t="shared" si="2"/>
        <v>158280</v>
      </c>
      <c r="W15" s="15">
        <f t="shared" si="3"/>
        <v>0</v>
      </c>
      <c r="X15" s="16">
        <f t="shared" si="4"/>
        <v>1435020</v>
      </c>
    </row>
    <row r="16" spans="1:24" s="20" customFormat="1">
      <c r="A16" s="15">
        <v>13</v>
      </c>
      <c r="B16" s="17">
        <v>657</v>
      </c>
      <c r="C16" s="18" t="s">
        <v>773</v>
      </c>
      <c r="D16" s="21">
        <v>0</v>
      </c>
      <c r="E16" s="21">
        <v>0</v>
      </c>
      <c r="F16" s="21">
        <v>6811</v>
      </c>
      <c r="G16" s="21">
        <v>0</v>
      </c>
      <c r="H16" s="21">
        <v>1987</v>
      </c>
      <c r="I16" s="21">
        <v>4717</v>
      </c>
      <c r="J16" s="21" t="s">
        <v>1004</v>
      </c>
      <c r="K16" s="16">
        <f>+(D16*50-E16*23)+(F16*100-G16*73)+(H16*100+I16*100)</f>
        <v>1351500</v>
      </c>
      <c r="L16" s="16">
        <v>1538878</v>
      </c>
      <c r="M16" s="16">
        <f>IF(L16&gt;0.1*K16,0.1*K16,L16)</f>
        <v>135150</v>
      </c>
      <c r="N16" s="16">
        <f t="shared" si="0"/>
        <v>1403728</v>
      </c>
      <c r="O16" s="16">
        <v>0</v>
      </c>
      <c r="P16" s="16">
        <v>0</v>
      </c>
      <c r="Q16" s="16">
        <f t="shared" si="5"/>
        <v>1351500</v>
      </c>
      <c r="R16" s="16">
        <v>0</v>
      </c>
      <c r="S16" s="16">
        <v>105800</v>
      </c>
      <c r="T16" s="16">
        <v>105800</v>
      </c>
      <c r="U16" s="16">
        <f t="shared" si="1"/>
        <v>105800</v>
      </c>
      <c r="V16" s="15">
        <f t="shared" si="2"/>
        <v>105800</v>
      </c>
      <c r="W16" s="15">
        <f t="shared" si="3"/>
        <v>0</v>
      </c>
      <c r="X16" s="16">
        <f t="shared" si="4"/>
        <v>1245700</v>
      </c>
    </row>
    <row r="17" spans="1:24" s="20" customFormat="1">
      <c r="A17" s="15">
        <v>14</v>
      </c>
      <c r="B17" s="17">
        <v>631</v>
      </c>
      <c r="C17" s="18" t="s">
        <v>698</v>
      </c>
      <c r="D17" s="21">
        <v>0</v>
      </c>
      <c r="E17" s="21">
        <v>0</v>
      </c>
      <c r="F17" s="21">
        <v>7</v>
      </c>
      <c r="G17" s="21">
        <v>0</v>
      </c>
      <c r="H17" s="21">
        <v>0</v>
      </c>
      <c r="I17" s="21">
        <v>7</v>
      </c>
      <c r="J17" s="21" t="s">
        <v>1004</v>
      </c>
      <c r="K17" s="16">
        <f>+(D17*50-E17*23)+(F17*100-G17*73)+(H17*100+I17*100)</f>
        <v>1400</v>
      </c>
      <c r="L17" s="16">
        <v>0</v>
      </c>
      <c r="M17" s="16">
        <v>0</v>
      </c>
      <c r="N17" s="16">
        <f t="shared" si="0"/>
        <v>0</v>
      </c>
      <c r="O17" s="16">
        <v>0</v>
      </c>
      <c r="P17" s="16">
        <v>0</v>
      </c>
      <c r="Q17" s="16">
        <f t="shared" si="5"/>
        <v>1400</v>
      </c>
      <c r="R17" s="16">
        <v>0</v>
      </c>
      <c r="S17" s="16">
        <v>925</v>
      </c>
      <c r="T17" s="16">
        <v>140</v>
      </c>
      <c r="U17" s="16">
        <f t="shared" si="1"/>
        <v>140</v>
      </c>
      <c r="V17" s="15">
        <f t="shared" si="2"/>
        <v>140</v>
      </c>
      <c r="W17" s="15">
        <f t="shared" si="3"/>
        <v>0</v>
      </c>
      <c r="X17" s="16">
        <f t="shared" si="4"/>
        <v>1260</v>
      </c>
    </row>
    <row r="18" spans="1:24" s="20" customFormat="1">
      <c r="A18" s="15">
        <v>15</v>
      </c>
      <c r="B18" s="17">
        <v>650</v>
      </c>
      <c r="C18" s="18" t="s">
        <v>730</v>
      </c>
      <c r="D18" s="21">
        <v>0</v>
      </c>
      <c r="E18" s="21">
        <v>0</v>
      </c>
      <c r="F18" s="21">
        <v>1689</v>
      </c>
      <c r="G18" s="21">
        <v>0</v>
      </c>
      <c r="H18" s="21">
        <v>48</v>
      </c>
      <c r="I18" s="21">
        <v>206</v>
      </c>
      <c r="J18" s="21" t="s">
        <v>1004</v>
      </c>
      <c r="K18" s="16">
        <f>+(D18*50-E18*23)+(F18*100-G18*73)+(H18*100+I18*100)</f>
        <v>194300</v>
      </c>
      <c r="L18" s="16">
        <v>0</v>
      </c>
      <c r="M18" s="16">
        <v>0</v>
      </c>
      <c r="N18" s="16">
        <f t="shared" si="0"/>
        <v>0</v>
      </c>
      <c r="O18" s="16">
        <v>-24930</v>
      </c>
      <c r="P18" s="16">
        <v>0</v>
      </c>
      <c r="Q18" s="16">
        <f t="shared" si="5"/>
        <v>169370</v>
      </c>
      <c r="R18" s="16">
        <v>0</v>
      </c>
      <c r="S18" s="16">
        <v>373800</v>
      </c>
      <c r="T18" s="16">
        <v>19430</v>
      </c>
      <c r="U18" s="16">
        <f t="shared" si="1"/>
        <v>19430</v>
      </c>
      <c r="V18" s="15">
        <f t="shared" si="2"/>
        <v>19430</v>
      </c>
      <c r="W18" s="15">
        <f t="shared" si="3"/>
        <v>0</v>
      </c>
      <c r="X18" s="16">
        <f t="shared" si="4"/>
        <v>149940</v>
      </c>
    </row>
    <row r="19" spans="1:24" s="20" customFormat="1">
      <c r="A19" s="25">
        <v>16</v>
      </c>
      <c r="B19" s="17">
        <v>632</v>
      </c>
      <c r="C19" s="18" t="s">
        <v>700</v>
      </c>
      <c r="D19" s="21">
        <v>0</v>
      </c>
      <c r="E19" s="21">
        <v>0</v>
      </c>
      <c r="F19" s="21">
        <v>1768</v>
      </c>
      <c r="G19" s="21">
        <v>0</v>
      </c>
      <c r="H19" s="21">
        <v>626</v>
      </c>
      <c r="I19" s="21">
        <v>991</v>
      </c>
      <c r="J19" s="21" t="s">
        <v>1019</v>
      </c>
      <c r="K19" s="16">
        <f>+(D19*50-E19*23)+(F19*50-G19*23)+(H19*25+I19*25)</f>
        <v>128825</v>
      </c>
      <c r="L19" s="16">
        <v>0</v>
      </c>
      <c r="M19" s="16">
        <v>0</v>
      </c>
      <c r="N19" s="16">
        <f t="shared" si="0"/>
        <v>0</v>
      </c>
      <c r="O19" s="16">
        <v>-37575</v>
      </c>
      <c r="P19" s="16">
        <v>0</v>
      </c>
      <c r="Q19" s="16">
        <f t="shared" si="5"/>
        <v>91250</v>
      </c>
      <c r="R19" s="16">
        <v>0</v>
      </c>
      <c r="S19" s="16">
        <v>8800</v>
      </c>
      <c r="T19" s="16">
        <v>8800</v>
      </c>
      <c r="U19" s="16">
        <f t="shared" si="1"/>
        <v>8800</v>
      </c>
      <c r="V19" s="15">
        <f t="shared" si="2"/>
        <v>8800</v>
      </c>
      <c r="W19" s="15">
        <f t="shared" si="3"/>
        <v>0</v>
      </c>
      <c r="X19" s="16">
        <f t="shared" si="4"/>
        <v>82450</v>
      </c>
    </row>
    <row r="20" spans="1:24" s="20" customFormat="1">
      <c r="A20" s="15">
        <v>17</v>
      </c>
      <c r="B20" s="17">
        <v>135</v>
      </c>
      <c r="C20" s="18" t="s">
        <v>594</v>
      </c>
      <c r="D20" s="21">
        <v>0</v>
      </c>
      <c r="E20" s="21">
        <v>0</v>
      </c>
      <c r="F20" s="21">
        <v>138</v>
      </c>
      <c r="G20" s="21">
        <v>0</v>
      </c>
      <c r="H20" s="21">
        <v>24</v>
      </c>
      <c r="I20" s="21">
        <v>94</v>
      </c>
      <c r="J20" s="21" t="s">
        <v>1019</v>
      </c>
      <c r="K20" s="16">
        <f>+(D20*50-E20*23)+(F20*50-G20*23)+(H20*25+I20*25)</f>
        <v>9850</v>
      </c>
      <c r="L20" s="16">
        <v>17206</v>
      </c>
      <c r="M20" s="16">
        <f>IF(L20&gt;0.1*K20,0.1*K20,L20)</f>
        <v>985</v>
      </c>
      <c r="N20" s="16">
        <f t="shared" si="0"/>
        <v>16221</v>
      </c>
      <c r="O20" s="16">
        <v>-6560</v>
      </c>
      <c r="P20" s="16">
        <v>0</v>
      </c>
      <c r="Q20" s="16">
        <f t="shared" si="5"/>
        <v>3290</v>
      </c>
      <c r="R20" s="16">
        <v>0</v>
      </c>
      <c r="S20" s="16">
        <v>11675</v>
      </c>
      <c r="T20" s="16">
        <v>985</v>
      </c>
      <c r="U20" s="16">
        <f t="shared" si="1"/>
        <v>985</v>
      </c>
      <c r="V20" s="15">
        <f t="shared" si="2"/>
        <v>985</v>
      </c>
      <c r="W20" s="15">
        <f t="shared" si="3"/>
        <v>0</v>
      </c>
      <c r="X20" s="16">
        <f t="shared" si="4"/>
        <v>2305</v>
      </c>
    </row>
    <row r="21" spans="1:24" s="20" customFormat="1">
      <c r="A21" s="15">
        <v>18</v>
      </c>
      <c r="B21" s="17">
        <v>212</v>
      </c>
      <c r="C21" s="18" t="s">
        <v>653</v>
      </c>
      <c r="D21" s="21">
        <v>0</v>
      </c>
      <c r="E21" s="21">
        <v>0</v>
      </c>
      <c r="F21" s="21">
        <v>3101</v>
      </c>
      <c r="G21" s="21">
        <v>0</v>
      </c>
      <c r="H21" s="21">
        <v>12</v>
      </c>
      <c r="I21" s="21">
        <v>546</v>
      </c>
      <c r="J21" s="21" t="s">
        <v>1019</v>
      </c>
      <c r="K21" s="16">
        <f>+(D21*50-E21*23)+(F21*50-G21*23)+(H21*25+I21*25)</f>
        <v>169000</v>
      </c>
      <c r="L21" s="16">
        <v>0</v>
      </c>
      <c r="M21" s="16">
        <v>0</v>
      </c>
      <c r="N21" s="16">
        <f t="shared" si="0"/>
        <v>0</v>
      </c>
      <c r="O21" s="16">
        <v>-13365</v>
      </c>
      <c r="P21" s="16">
        <v>0</v>
      </c>
      <c r="Q21" s="16">
        <f t="shared" si="5"/>
        <v>155635</v>
      </c>
      <c r="R21" s="16">
        <v>0</v>
      </c>
      <c r="S21" s="16">
        <v>187375</v>
      </c>
      <c r="T21" s="16">
        <v>16900</v>
      </c>
      <c r="U21" s="16">
        <f t="shared" si="1"/>
        <v>16900</v>
      </c>
      <c r="V21" s="15">
        <f t="shared" si="2"/>
        <v>16900</v>
      </c>
      <c r="W21" s="15">
        <f t="shared" si="3"/>
        <v>0</v>
      </c>
      <c r="X21" s="16">
        <f t="shared" si="4"/>
        <v>138735</v>
      </c>
    </row>
    <row r="22" spans="1:24" s="20" customFormat="1">
      <c r="A22" s="15">
        <v>19</v>
      </c>
      <c r="B22" s="17">
        <v>604</v>
      </c>
      <c r="C22" s="18" t="s">
        <v>687</v>
      </c>
      <c r="D22" s="21">
        <v>0</v>
      </c>
      <c r="E22" s="21">
        <v>0</v>
      </c>
      <c r="F22" s="21">
        <v>43</v>
      </c>
      <c r="G22" s="21">
        <v>0</v>
      </c>
      <c r="H22" s="21">
        <v>8</v>
      </c>
      <c r="I22" s="21">
        <v>26</v>
      </c>
      <c r="J22" s="21" t="s">
        <v>1004</v>
      </c>
      <c r="K22" s="16">
        <f>+(D22*50-E22*23)+(F22*100-G22*73)+(H22*100+I22*100)</f>
        <v>7700</v>
      </c>
      <c r="L22" s="16">
        <v>0</v>
      </c>
      <c r="M22" s="16">
        <v>0</v>
      </c>
      <c r="N22" s="16">
        <f t="shared" si="0"/>
        <v>0</v>
      </c>
      <c r="O22" s="16">
        <v>0</v>
      </c>
      <c r="P22" s="16">
        <v>0</v>
      </c>
      <c r="Q22" s="16">
        <f t="shared" si="5"/>
        <v>7700</v>
      </c>
      <c r="R22" s="16">
        <v>0</v>
      </c>
      <c r="S22" s="16">
        <v>9075</v>
      </c>
      <c r="T22" s="16">
        <v>770</v>
      </c>
      <c r="U22" s="16">
        <f t="shared" si="1"/>
        <v>770</v>
      </c>
      <c r="V22" s="15">
        <f t="shared" si="2"/>
        <v>770</v>
      </c>
      <c r="W22" s="15">
        <f t="shared" si="3"/>
        <v>0</v>
      </c>
      <c r="X22" s="16">
        <f t="shared" si="4"/>
        <v>6930</v>
      </c>
    </row>
    <row r="23" spans="1:24" s="20" customFormat="1">
      <c r="A23" s="15">
        <v>20</v>
      </c>
      <c r="B23" s="17">
        <v>206</v>
      </c>
      <c r="C23" s="18" t="s">
        <v>948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1</v>
      </c>
      <c r="J23" s="21" t="s">
        <v>1019</v>
      </c>
      <c r="K23" s="16">
        <f t="shared" ref="K23:K28" si="6">+(D23*50-E23*23)+(F23*50-G23*23)+(H23*25+I23*25)</f>
        <v>25</v>
      </c>
      <c r="L23" s="16">
        <v>0</v>
      </c>
      <c r="M23" s="16">
        <v>0</v>
      </c>
      <c r="N23" s="16">
        <f t="shared" si="0"/>
        <v>0</v>
      </c>
      <c r="O23" s="16">
        <v>-23</v>
      </c>
      <c r="P23" s="16">
        <v>0</v>
      </c>
      <c r="Q23" s="16">
        <f t="shared" si="5"/>
        <v>2</v>
      </c>
      <c r="R23" s="16">
        <v>0</v>
      </c>
      <c r="S23" s="16">
        <v>0</v>
      </c>
      <c r="T23" s="16">
        <v>0</v>
      </c>
      <c r="U23" s="16">
        <f t="shared" si="1"/>
        <v>0</v>
      </c>
      <c r="V23" s="15">
        <f t="shared" si="2"/>
        <v>0</v>
      </c>
      <c r="W23" s="15">
        <f t="shared" si="3"/>
        <v>0</v>
      </c>
      <c r="X23" s="16">
        <f t="shared" si="4"/>
        <v>2</v>
      </c>
    </row>
    <row r="24" spans="1:24" s="20" customFormat="1">
      <c r="A24" s="25">
        <v>21</v>
      </c>
      <c r="B24" s="17">
        <v>151</v>
      </c>
      <c r="C24" s="18" t="s">
        <v>613</v>
      </c>
      <c r="D24" s="21">
        <v>0</v>
      </c>
      <c r="E24" s="21">
        <v>0</v>
      </c>
      <c r="F24" s="21">
        <v>631</v>
      </c>
      <c r="G24" s="21">
        <v>0</v>
      </c>
      <c r="H24" s="21">
        <v>0</v>
      </c>
      <c r="I24" s="21">
        <v>2</v>
      </c>
      <c r="J24" s="21" t="s">
        <v>1019</v>
      </c>
      <c r="K24" s="16">
        <f t="shared" si="6"/>
        <v>31600</v>
      </c>
      <c r="L24" s="16">
        <v>0</v>
      </c>
      <c r="M24" s="16">
        <v>0</v>
      </c>
      <c r="N24" s="16">
        <f t="shared" si="0"/>
        <v>0</v>
      </c>
      <c r="O24" s="16">
        <v>-180</v>
      </c>
      <c r="P24" s="16">
        <v>0</v>
      </c>
      <c r="Q24" s="16">
        <f t="shared" si="5"/>
        <v>31420</v>
      </c>
      <c r="R24" s="16">
        <v>0</v>
      </c>
      <c r="S24" s="16">
        <v>23450</v>
      </c>
      <c r="T24" s="16">
        <v>3160</v>
      </c>
      <c r="U24" s="16">
        <f t="shared" si="1"/>
        <v>3160</v>
      </c>
      <c r="V24" s="15">
        <f t="shared" si="2"/>
        <v>3160</v>
      </c>
      <c r="W24" s="15">
        <f t="shared" si="3"/>
        <v>0</v>
      </c>
      <c r="X24" s="16">
        <f t="shared" si="4"/>
        <v>28260</v>
      </c>
    </row>
    <row r="25" spans="1:24" s="20" customFormat="1">
      <c r="A25" s="15">
        <v>22</v>
      </c>
      <c r="B25" s="17">
        <v>164</v>
      </c>
      <c r="C25" s="18" t="s">
        <v>638</v>
      </c>
      <c r="D25" s="21">
        <v>0</v>
      </c>
      <c r="E25" s="21">
        <v>0</v>
      </c>
      <c r="F25" s="21">
        <v>97</v>
      </c>
      <c r="G25" s="21">
        <v>0</v>
      </c>
      <c r="H25" s="21">
        <v>1</v>
      </c>
      <c r="I25" s="21">
        <v>9</v>
      </c>
      <c r="J25" s="21" t="s">
        <v>1019</v>
      </c>
      <c r="K25" s="16">
        <f t="shared" si="6"/>
        <v>5100</v>
      </c>
      <c r="L25" s="16">
        <v>0</v>
      </c>
      <c r="M25" s="16">
        <v>0</v>
      </c>
      <c r="N25" s="16">
        <f t="shared" si="0"/>
        <v>0</v>
      </c>
      <c r="O25" s="16">
        <v>-855</v>
      </c>
      <c r="P25" s="16">
        <v>0</v>
      </c>
      <c r="Q25" s="16">
        <f t="shared" si="5"/>
        <v>4245</v>
      </c>
      <c r="R25" s="16">
        <v>0</v>
      </c>
      <c r="S25" s="16">
        <v>1050</v>
      </c>
      <c r="T25" s="16">
        <v>510</v>
      </c>
      <c r="U25" s="16">
        <f t="shared" si="1"/>
        <v>510</v>
      </c>
      <c r="V25" s="15">
        <f t="shared" si="2"/>
        <v>510</v>
      </c>
      <c r="W25" s="15">
        <f t="shared" si="3"/>
        <v>0</v>
      </c>
      <c r="X25" s="16">
        <f t="shared" si="4"/>
        <v>3735</v>
      </c>
    </row>
    <row r="26" spans="1:24" s="20" customFormat="1">
      <c r="A26" s="15">
        <v>23</v>
      </c>
      <c r="B26" s="17">
        <v>154</v>
      </c>
      <c r="C26" s="18" t="s">
        <v>617</v>
      </c>
      <c r="D26" s="21">
        <v>0</v>
      </c>
      <c r="E26" s="21">
        <v>0</v>
      </c>
      <c r="F26" s="21">
        <v>32</v>
      </c>
      <c r="G26" s="21">
        <v>0</v>
      </c>
      <c r="H26" s="21">
        <v>0</v>
      </c>
      <c r="I26" s="21">
        <v>1</v>
      </c>
      <c r="J26" s="21" t="s">
        <v>1019</v>
      </c>
      <c r="K26" s="16">
        <f t="shared" si="6"/>
        <v>1625</v>
      </c>
      <c r="L26" s="16">
        <v>0</v>
      </c>
      <c r="M26" s="16">
        <v>0</v>
      </c>
      <c r="N26" s="16">
        <f t="shared" si="0"/>
        <v>0</v>
      </c>
      <c r="O26" s="16">
        <v>-113</v>
      </c>
      <c r="P26" s="16">
        <v>0</v>
      </c>
      <c r="Q26" s="16">
        <f t="shared" si="5"/>
        <v>1512</v>
      </c>
      <c r="R26" s="16">
        <v>0</v>
      </c>
      <c r="S26" s="16">
        <v>575</v>
      </c>
      <c r="T26" s="16">
        <v>163</v>
      </c>
      <c r="U26" s="16">
        <f t="shared" si="1"/>
        <v>163</v>
      </c>
      <c r="V26" s="15">
        <f t="shared" si="2"/>
        <v>163</v>
      </c>
      <c r="W26" s="15">
        <f t="shared" si="3"/>
        <v>0</v>
      </c>
      <c r="X26" s="16">
        <f t="shared" si="4"/>
        <v>1349</v>
      </c>
    </row>
    <row r="27" spans="1:24" s="20" customFormat="1">
      <c r="A27" s="15">
        <v>24</v>
      </c>
      <c r="B27" s="17">
        <v>158</v>
      </c>
      <c r="C27" s="18" t="s">
        <v>623</v>
      </c>
      <c r="D27" s="21">
        <v>0</v>
      </c>
      <c r="E27" s="21">
        <v>0</v>
      </c>
      <c r="F27" s="21">
        <v>5</v>
      </c>
      <c r="G27" s="21">
        <v>0</v>
      </c>
      <c r="H27" s="21">
        <v>0</v>
      </c>
      <c r="I27" s="21">
        <v>2</v>
      </c>
      <c r="J27" s="21" t="s">
        <v>1019</v>
      </c>
      <c r="K27" s="16">
        <f t="shared" si="6"/>
        <v>300</v>
      </c>
      <c r="L27" s="16">
        <v>0</v>
      </c>
      <c r="M27" s="16">
        <v>0</v>
      </c>
      <c r="N27" s="16">
        <f t="shared" si="0"/>
        <v>0</v>
      </c>
      <c r="O27" s="16">
        <v>0</v>
      </c>
      <c r="P27" s="16">
        <v>0</v>
      </c>
      <c r="Q27" s="16">
        <f t="shared" si="5"/>
        <v>300</v>
      </c>
      <c r="R27" s="16">
        <v>0</v>
      </c>
      <c r="S27" s="16">
        <v>100</v>
      </c>
      <c r="T27" s="16">
        <v>30</v>
      </c>
      <c r="U27" s="16">
        <f t="shared" si="1"/>
        <v>30</v>
      </c>
      <c r="V27" s="15">
        <f t="shared" si="2"/>
        <v>30</v>
      </c>
      <c r="W27" s="15">
        <f t="shared" si="3"/>
        <v>0</v>
      </c>
      <c r="X27" s="16">
        <f t="shared" si="4"/>
        <v>270</v>
      </c>
    </row>
    <row r="28" spans="1:24" s="20" customFormat="1">
      <c r="A28" s="15">
        <v>25</v>
      </c>
      <c r="B28" s="17">
        <v>147</v>
      </c>
      <c r="C28" s="18" t="s">
        <v>604</v>
      </c>
      <c r="D28" s="21">
        <v>0</v>
      </c>
      <c r="E28" s="21">
        <v>0</v>
      </c>
      <c r="F28" s="21">
        <v>278</v>
      </c>
      <c r="G28" s="21">
        <v>0</v>
      </c>
      <c r="H28" s="21">
        <v>4</v>
      </c>
      <c r="I28" s="21">
        <v>11</v>
      </c>
      <c r="J28" s="21" t="s">
        <v>1019</v>
      </c>
      <c r="K28" s="16">
        <f t="shared" si="6"/>
        <v>14275</v>
      </c>
      <c r="L28" s="16">
        <v>0</v>
      </c>
      <c r="M28" s="16">
        <v>0</v>
      </c>
      <c r="N28" s="16">
        <f t="shared" si="0"/>
        <v>0</v>
      </c>
      <c r="O28" s="16">
        <v>-135</v>
      </c>
      <c r="P28" s="16">
        <v>0</v>
      </c>
      <c r="Q28" s="16">
        <f t="shared" si="5"/>
        <v>14140</v>
      </c>
      <c r="R28" s="16">
        <v>0</v>
      </c>
      <c r="S28" s="16">
        <v>15625</v>
      </c>
      <c r="T28" s="16">
        <v>1428</v>
      </c>
      <c r="U28" s="16">
        <f t="shared" si="1"/>
        <v>1428</v>
      </c>
      <c r="V28" s="15">
        <f t="shared" si="2"/>
        <v>1428</v>
      </c>
      <c r="W28" s="15">
        <f t="shared" si="3"/>
        <v>0</v>
      </c>
      <c r="X28" s="16">
        <f t="shared" si="4"/>
        <v>12712</v>
      </c>
    </row>
    <row r="29" spans="1:24" s="20" customFormat="1">
      <c r="A29" s="25">
        <v>26</v>
      </c>
      <c r="B29" s="17">
        <v>156</v>
      </c>
      <c r="C29" s="18" t="s">
        <v>619</v>
      </c>
      <c r="D29" s="21">
        <v>0</v>
      </c>
      <c r="E29" s="21">
        <v>0</v>
      </c>
      <c r="F29" s="21">
        <v>18</v>
      </c>
      <c r="G29" s="21">
        <v>0</v>
      </c>
      <c r="H29" s="21">
        <v>0</v>
      </c>
      <c r="I29" s="21">
        <v>2</v>
      </c>
      <c r="J29" s="21" t="s">
        <v>1004</v>
      </c>
      <c r="K29" s="16">
        <f>+(D29*50-E29*23)+(F29*100-G29*73)+(H29*100+I29*100)</f>
        <v>2000</v>
      </c>
      <c r="L29" s="16">
        <v>0</v>
      </c>
      <c r="M29" s="16">
        <v>0</v>
      </c>
      <c r="N29" s="16">
        <f t="shared" si="0"/>
        <v>0</v>
      </c>
      <c r="O29" s="16">
        <v>0</v>
      </c>
      <c r="P29" s="16">
        <v>0</v>
      </c>
      <c r="Q29" s="16">
        <f t="shared" si="5"/>
        <v>2000</v>
      </c>
      <c r="R29" s="16">
        <v>0</v>
      </c>
      <c r="S29" s="16">
        <v>250</v>
      </c>
      <c r="T29" s="16">
        <v>200</v>
      </c>
      <c r="U29" s="16">
        <f t="shared" si="1"/>
        <v>200</v>
      </c>
      <c r="V29" s="15">
        <f t="shared" si="2"/>
        <v>200</v>
      </c>
      <c r="W29" s="15">
        <f t="shared" si="3"/>
        <v>0</v>
      </c>
      <c r="X29" s="16">
        <f t="shared" si="4"/>
        <v>1800</v>
      </c>
    </row>
    <row r="30" spans="1:24" s="20" customFormat="1">
      <c r="A30" s="15">
        <v>27</v>
      </c>
      <c r="B30" s="17">
        <v>149</v>
      </c>
      <c r="C30" s="18" t="s">
        <v>608</v>
      </c>
      <c r="D30" s="21">
        <v>0</v>
      </c>
      <c r="E30" s="21">
        <v>0</v>
      </c>
      <c r="F30" s="21">
        <v>2023</v>
      </c>
      <c r="G30" s="21">
        <v>0</v>
      </c>
      <c r="H30" s="21">
        <v>2</v>
      </c>
      <c r="I30" s="21">
        <v>1</v>
      </c>
      <c r="J30" s="21" t="s">
        <v>1019</v>
      </c>
      <c r="K30" s="16">
        <f>+(D30*50-E30*23)+(F30*50-G30*23)+(H30*25+I30*25)</f>
        <v>101225</v>
      </c>
      <c r="L30" s="16">
        <v>0</v>
      </c>
      <c r="M30" s="16">
        <v>0</v>
      </c>
      <c r="N30" s="16">
        <f t="shared" si="0"/>
        <v>0</v>
      </c>
      <c r="O30" s="16">
        <v>-175</v>
      </c>
      <c r="P30" s="16">
        <v>0</v>
      </c>
      <c r="Q30" s="16">
        <f t="shared" si="5"/>
        <v>101050</v>
      </c>
      <c r="R30" s="16">
        <v>0</v>
      </c>
      <c r="S30" s="16">
        <v>8900</v>
      </c>
      <c r="T30" s="16">
        <v>8900</v>
      </c>
      <c r="U30" s="16">
        <f t="shared" si="1"/>
        <v>8900</v>
      </c>
      <c r="V30" s="15">
        <f t="shared" si="2"/>
        <v>8900</v>
      </c>
      <c r="W30" s="15">
        <f t="shared" si="3"/>
        <v>0</v>
      </c>
      <c r="X30" s="16">
        <f t="shared" si="4"/>
        <v>92150</v>
      </c>
    </row>
    <row r="31" spans="1:24" s="20" customFormat="1">
      <c r="A31" s="15">
        <v>28</v>
      </c>
      <c r="B31" s="17">
        <v>160</v>
      </c>
      <c r="C31" s="18" t="s">
        <v>627</v>
      </c>
      <c r="D31" s="21">
        <v>0</v>
      </c>
      <c r="E31" s="21">
        <v>0</v>
      </c>
      <c r="F31" s="21">
        <v>95</v>
      </c>
      <c r="G31" s="21">
        <v>0</v>
      </c>
      <c r="H31" s="21">
        <v>1</v>
      </c>
      <c r="I31" s="21">
        <v>23</v>
      </c>
      <c r="J31" s="21" t="s">
        <v>1019</v>
      </c>
      <c r="K31" s="16">
        <f>+(D31*50-E31*23)+(F31*50-G31*23)+(H31*25+I31*25)</f>
        <v>5350</v>
      </c>
      <c r="L31" s="16">
        <v>0</v>
      </c>
      <c r="M31" s="16">
        <v>0</v>
      </c>
      <c r="N31" s="16">
        <f t="shared" si="0"/>
        <v>0</v>
      </c>
      <c r="O31" s="16">
        <v>-585</v>
      </c>
      <c r="P31" s="16">
        <v>0</v>
      </c>
      <c r="Q31" s="16">
        <f t="shared" si="5"/>
        <v>4765</v>
      </c>
      <c r="R31" s="16">
        <v>0</v>
      </c>
      <c r="S31" s="16">
        <v>10950</v>
      </c>
      <c r="T31" s="16">
        <v>535</v>
      </c>
      <c r="U31" s="16">
        <f t="shared" si="1"/>
        <v>535</v>
      </c>
      <c r="V31" s="15">
        <f t="shared" si="2"/>
        <v>535</v>
      </c>
      <c r="W31" s="15">
        <f t="shared" si="3"/>
        <v>0</v>
      </c>
      <c r="X31" s="16">
        <f t="shared" si="4"/>
        <v>4230</v>
      </c>
    </row>
    <row r="32" spans="1:24" s="20" customFormat="1">
      <c r="A32" s="15">
        <v>29</v>
      </c>
      <c r="B32" s="17">
        <v>165</v>
      </c>
      <c r="C32" s="18" t="s">
        <v>640</v>
      </c>
      <c r="D32" s="21">
        <v>0</v>
      </c>
      <c r="E32" s="21">
        <v>0</v>
      </c>
      <c r="F32" s="21">
        <v>53</v>
      </c>
      <c r="G32" s="21">
        <v>0</v>
      </c>
      <c r="H32" s="21">
        <v>0</v>
      </c>
      <c r="I32" s="21">
        <v>1</v>
      </c>
      <c r="J32" s="21" t="s">
        <v>1019</v>
      </c>
      <c r="K32" s="16">
        <f>+(D32*50-E32*23)+(F32*50-G32*23)+(H32*25+I32*25)</f>
        <v>2675</v>
      </c>
      <c r="L32" s="16">
        <v>0</v>
      </c>
      <c r="M32" s="16">
        <v>0</v>
      </c>
      <c r="N32" s="16">
        <f t="shared" si="0"/>
        <v>0</v>
      </c>
      <c r="O32" s="16">
        <v>-25</v>
      </c>
      <c r="P32" s="16">
        <v>0</v>
      </c>
      <c r="Q32" s="16">
        <f t="shared" si="5"/>
        <v>2650</v>
      </c>
      <c r="R32" s="16">
        <v>0</v>
      </c>
      <c r="S32" s="16">
        <v>450</v>
      </c>
      <c r="T32" s="16">
        <v>268</v>
      </c>
      <c r="U32" s="16">
        <f t="shared" si="1"/>
        <v>268</v>
      </c>
      <c r="V32" s="15">
        <f t="shared" si="2"/>
        <v>268</v>
      </c>
      <c r="W32" s="15">
        <f t="shared" si="3"/>
        <v>0</v>
      </c>
      <c r="X32" s="16">
        <f t="shared" si="4"/>
        <v>2382</v>
      </c>
    </row>
    <row r="33" spans="1:24" s="20" customFormat="1">
      <c r="A33" s="15">
        <v>30</v>
      </c>
      <c r="B33" s="17">
        <v>159</v>
      </c>
      <c r="C33" s="18" t="s">
        <v>625</v>
      </c>
      <c r="D33" s="21">
        <v>0</v>
      </c>
      <c r="E33" s="21">
        <v>0</v>
      </c>
      <c r="F33" s="21">
        <v>41</v>
      </c>
      <c r="G33" s="21">
        <v>0</v>
      </c>
      <c r="H33" s="21">
        <v>0</v>
      </c>
      <c r="I33" s="21">
        <v>2</v>
      </c>
      <c r="J33" s="21" t="s">
        <v>1019</v>
      </c>
      <c r="K33" s="16">
        <f>+(D33*50-E33*23)+(F33*50-G33*23)+(H33*25+I33*25)</f>
        <v>2100</v>
      </c>
      <c r="L33" s="16">
        <v>0</v>
      </c>
      <c r="M33" s="16">
        <v>0</v>
      </c>
      <c r="N33" s="16">
        <f t="shared" si="0"/>
        <v>0</v>
      </c>
      <c r="O33" s="16">
        <v>-225</v>
      </c>
      <c r="P33" s="16">
        <v>0</v>
      </c>
      <c r="Q33" s="16">
        <f t="shared" si="5"/>
        <v>1875</v>
      </c>
      <c r="R33" s="16">
        <v>0</v>
      </c>
      <c r="S33" s="16">
        <v>1250</v>
      </c>
      <c r="T33" s="16">
        <v>210</v>
      </c>
      <c r="U33" s="16">
        <f t="shared" si="1"/>
        <v>210</v>
      </c>
      <c r="V33" s="15">
        <f t="shared" si="2"/>
        <v>210</v>
      </c>
      <c r="W33" s="15">
        <f t="shared" si="3"/>
        <v>0</v>
      </c>
      <c r="X33" s="16">
        <f t="shared" si="4"/>
        <v>1665</v>
      </c>
    </row>
    <row r="34" spans="1:24" s="20" customFormat="1">
      <c r="A34" s="25">
        <v>31</v>
      </c>
      <c r="B34" s="17">
        <v>150</v>
      </c>
      <c r="C34" s="18" t="s">
        <v>611</v>
      </c>
      <c r="D34" s="21">
        <v>0</v>
      </c>
      <c r="E34" s="21">
        <v>0</v>
      </c>
      <c r="F34" s="21">
        <v>66</v>
      </c>
      <c r="G34" s="21">
        <v>0</v>
      </c>
      <c r="H34" s="21">
        <v>1</v>
      </c>
      <c r="I34" s="21">
        <v>3</v>
      </c>
      <c r="J34" s="21" t="s">
        <v>1019</v>
      </c>
      <c r="K34" s="16">
        <f>+(D34*50-E34*23)+(F34*50-G34*23)+(H34*25+I34*25)</f>
        <v>3400</v>
      </c>
      <c r="L34" s="16">
        <v>0</v>
      </c>
      <c r="M34" s="16">
        <v>0</v>
      </c>
      <c r="N34" s="16">
        <f t="shared" si="0"/>
        <v>0</v>
      </c>
      <c r="O34" s="16">
        <v>-125</v>
      </c>
      <c r="P34" s="16">
        <v>0</v>
      </c>
      <c r="Q34" s="16">
        <f t="shared" si="5"/>
        <v>3275</v>
      </c>
      <c r="R34" s="16">
        <v>0</v>
      </c>
      <c r="S34" s="16">
        <v>100</v>
      </c>
      <c r="T34" s="16">
        <v>100</v>
      </c>
      <c r="U34" s="16">
        <f t="shared" si="1"/>
        <v>100</v>
      </c>
      <c r="V34" s="15">
        <f t="shared" si="2"/>
        <v>100</v>
      </c>
      <c r="W34" s="15">
        <f t="shared" si="3"/>
        <v>0</v>
      </c>
      <c r="X34" s="16">
        <f t="shared" si="4"/>
        <v>3175</v>
      </c>
    </row>
    <row r="35" spans="1:24" s="20" customFormat="1">
      <c r="A35" s="15">
        <v>32</v>
      </c>
      <c r="B35" s="17">
        <v>162</v>
      </c>
      <c r="C35" s="18" t="s">
        <v>633</v>
      </c>
      <c r="D35" s="21">
        <v>0</v>
      </c>
      <c r="E35" s="21">
        <v>0</v>
      </c>
      <c r="F35" s="21">
        <v>121</v>
      </c>
      <c r="G35" s="21">
        <v>0</v>
      </c>
      <c r="H35" s="21">
        <v>0</v>
      </c>
      <c r="I35" s="21">
        <v>10</v>
      </c>
      <c r="J35" s="21" t="s">
        <v>1004</v>
      </c>
      <c r="K35" s="16">
        <f>+(D35*50-E35*23)+(F35*100-G35*73)+(H35*100+I35*100)</f>
        <v>13100</v>
      </c>
      <c r="L35" s="16">
        <v>0</v>
      </c>
      <c r="M35" s="16">
        <v>0</v>
      </c>
      <c r="N35" s="16">
        <f t="shared" si="0"/>
        <v>0</v>
      </c>
      <c r="O35" s="16">
        <v>0</v>
      </c>
      <c r="P35" s="16">
        <v>0</v>
      </c>
      <c r="Q35" s="16">
        <f t="shared" si="5"/>
        <v>13100</v>
      </c>
      <c r="R35" s="16">
        <v>0</v>
      </c>
      <c r="S35" s="16">
        <v>300</v>
      </c>
      <c r="T35" s="16">
        <v>300</v>
      </c>
      <c r="U35" s="16">
        <f t="shared" si="1"/>
        <v>300</v>
      </c>
      <c r="V35" s="15">
        <f t="shared" si="2"/>
        <v>300</v>
      </c>
      <c r="W35" s="15">
        <f t="shared" si="3"/>
        <v>0</v>
      </c>
      <c r="X35" s="16">
        <f t="shared" si="4"/>
        <v>12800</v>
      </c>
    </row>
    <row r="36" spans="1:24" s="20" customFormat="1">
      <c r="A36" s="15">
        <v>33</v>
      </c>
      <c r="B36" s="17">
        <v>148</v>
      </c>
      <c r="C36" s="18" t="s">
        <v>606</v>
      </c>
      <c r="D36" s="21">
        <v>0</v>
      </c>
      <c r="E36" s="21">
        <v>0</v>
      </c>
      <c r="F36" s="21">
        <v>1387</v>
      </c>
      <c r="G36" s="21">
        <v>0</v>
      </c>
      <c r="H36" s="21">
        <v>0</v>
      </c>
      <c r="I36" s="21">
        <v>4</v>
      </c>
      <c r="J36" s="21" t="s">
        <v>1019</v>
      </c>
      <c r="K36" s="16">
        <f t="shared" ref="K36:K41" si="7">+(D36*50-E36*23)+(F36*50-G36*23)+(H36*25+I36*25)</f>
        <v>69450</v>
      </c>
      <c r="L36" s="16">
        <v>0</v>
      </c>
      <c r="M36" s="16">
        <v>0</v>
      </c>
      <c r="N36" s="16">
        <f t="shared" si="0"/>
        <v>0</v>
      </c>
      <c r="O36" s="16">
        <v>-203</v>
      </c>
      <c r="P36" s="16">
        <v>0</v>
      </c>
      <c r="Q36" s="16">
        <f t="shared" si="5"/>
        <v>69247</v>
      </c>
      <c r="R36" s="16">
        <v>0</v>
      </c>
      <c r="S36" s="16">
        <v>28000</v>
      </c>
      <c r="T36" s="16">
        <v>6945</v>
      </c>
      <c r="U36" s="16">
        <f t="shared" si="1"/>
        <v>6945</v>
      </c>
      <c r="V36" s="15">
        <f t="shared" si="2"/>
        <v>6945</v>
      </c>
      <c r="W36" s="15">
        <f t="shared" si="3"/>
        <v>0</v>
      </c>
      <c r="X36" s="16">
        <f t="shared" si="4"/>
        <v>62302</v>
      </c>
    </row>
    <row r="37" spans="1:24" s="20" customFormat="1">
      <c r="A37" s="15">
        <v>34</v>
      </c>
      <c r="B37" s="17">
        <v>155</v>
      </c>
      <c r="C37" s="18" t="s">
        <v>945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 t="s">
        <v>1019</v>
      </c>
      <c r="K37" s="16">
        <f t="shared" si="7"/>
        <v>0</v>
      </c>
      <c r="L37" s="16">
        <v>0</v>
      </c>
      <c r="M37" s="16">
        <v>0</v>
      </c>
      <c r="N37" s="16">
        <v>0</v>
      </c>
      <c r="O37" s="16">
        <v>-45</v>
      </c>
      <c r="P37" s="16">
        <v>0</v>
      </c>
      <c r="Q37" s="16">
        <f t="shared" si="5"/>
        <v>-45</v>
      </c>
      <c r="R37" s="16">
        <v>0</v>
      </c>
      <c r="S37" s="16">
        <v>0</v>
      </c>
      <c r="T37" s="16">
        <v>0</v>
      </c>
      <c r="U37" s="16">
        <f t="shared" si="1"/>
        <v>0</v>
      </c>
      <c r="V37" s="15">
        <f t="shared" si="2"/>
        <v>-45</v>
      </c>
      <c r="W37" s="15">
        <f t="shared" si="3"/>
        <v>45</v>
      </c>
      <c r="X37" s="16">
        <f t="shared" si="4"/>
        <v>0</v>
      </c>
    </row>
    <row r="38" spans="1:24" s="20" customFormat="1">
      <c r="A38" s="15">
        <v>35</v>
      </c>
      <c r="B38" s="17">
        <v>166</v>
      </c>
      <c r="C38" s="18" t="s">
        <v>642</v>
      </c>
      <c r="D38" s="21">
        <v>0</v>
      </c>
      <c r="E38" s="21">
        <v>0</v>
      </c>
      <c r="F38" s="21">
        <v>623</v>
      </c>
      <c r="G38" s="21">
        <v>0</v>
      </c>
      <c r="H38" s="21">
        <v>122</v>
      </c>
      <c r="I38" s="21">
        <v>495</v>
      </c>
      <c r="J38" s="21" t="s">
        <v>1019</v>
      </c>
      <c r="K38" s="16">
        <f t="shared" si="7"/>
        <v>46575</v>
      </c>
      <c r="L38" s="16">
        <v>0</v>
      </c>
      <c r="M38" s="16">
        <v>0</v>
      </c>
      <c r="N38" s="16">
        <f t="shared" si="0"/>
        <v>0</v>
      </c>
      <c r="O38" s="16">
        <v>-22253</v>
      </c>
      <c r="P38" s="16">
        <v>0</v>
      </c>
      <c r="Q38" s="16">
        <f t="shared" si="5"/>
        <v>24322</v>
      </c>
      <c r="R38" s="16">
        <v>0</v>
      </c>
      <c r="S38" s="16">
        <v>725</v>
      </c>
      <c r="T38" s="16">
        <v>725</v>
      </c>
      <c r="U38" s="16">
        <f t="shared" si="1"/>
        <v>725</v>
      </c>
      <c r="V38" s="15">
        <f t="shared" si="2"/>
        <v>725</v>
      </c>
      <c r="W38" s="15">
        <f t="shared" si="3"/>
        <v>0</v>
      </c>
      <c r="X38" s="16">
        <f t="shared" si="4"/>
        <v>23597</v>
      </c>
    </row>
    <row r="39" spans="1:24" s="20" customFormat="1">
      <c r="A39" s="25">
        <v>36</v>
      </c>
      <c r="B39" s="17">
        <v>157</v>
      </c>
      <c r="C39" s="18" t="s">
        <v>621</v>
      </c>
      <c r="D39" s="21">
        <v>0</v>
      </c>
      <c r="E39" s="21">
        <v>0</v>
      </c>
      <c r="F39" s="21">
        <v>8</v>
      </c>
      <c r="G39" s="21">
        <v>0</v>
      </c>
      <c r="H39" s="21">
        <v>0</v>
      </c>
      <c r="I39" s="21">
        <v>0</v>
      </c>
      <c r="J39" s="21" t="s">
        <v>1019</v>
      </c>
      <c r="K39" s="16">
        <f t="shared" si="7"/>
        <v>400</v>
      </c>
      <c r="L39" s="16">
        <v>0</v>
      </c>
      <c r="M39" s="16">
        <v>0</v>
      </c>
      <c r="N39" s="16">
        <f t="shared" si="0"/>
        <v>0</v>
      </c>
      <c r="O39" s="16">
        <v>0</v>
      </c>
      <c r="P39" s="16">
        <v>0</v>
      </c>
      <c r="Q39" s="16">
        <f t="shared" si="5"/>
        <v>400</v>
      </c>
      <c r="R39" s="16">
        <v>0</v>
      </c>
      <c r="S39" s="16">
        <v>575</v>
      </c>
      <c r="T39" s="16">
        <v>40</v>
      </c>
      <c r="U39" s="16">
        <f t="shared" si="1"/>
        <v>40</v>
      </c>
      <c r="V39" s="15">
        <f t="shared" si="2"/>
        <v>40</v>
      </c>
      <c r="W39" s="15">
        <f t="shared" si="3"/>
        <v>0</v>
      </c>
      <c r="X39" s="16">
        <f t="shared" si="4"/>
        <v>360</v>
      </c>
    </row>
    <row r="40" spans="1:24" s="20" customFormat="1">
      <c r="A40" s="15">
        <v>37</v>
      </c>
      <c r="B40" s="17">
        <v>153</v>
      </c>
      <c r="C40" s="18" t="s">
        <v>615</v>
      </c>
      <c r="D40" s="21">
        <v>0</v>
      </c>
      <c r="E40" s="21">
        <v>0</v>
      </c>
      <c r="F40" s="21">
        <v>129</v>
      </c>
      <c r="G40" s="21">
        <v>0</v>
      </c>
      <c r="H40" s="21">
        <v>0</v>
      </c>
      <c r="I40" s="21">
        <v>3</v>
      </c>
      <c r="J40" s="21" t="s">
        <v>1019</v>
      </c>
      <c r="K40" s="16">
        <f t="shared" si="7"/>
        <v>6525</v>
      </c>
      <c r="L40" s="16">
        <v>0</v>
      </c>
      <c r="M40" s="16">
        <v>0</v>
      </c>
      <c r="N40" s="16">
        <f t="shared" si="0"/>
        <v>0</v>
      </c>
      <c r="O40" s="16">
        <v>-200</v>
      </c>
      <c r="P40" s="16">
        <v>0</v>
      </c>
      <c r="Q40" s="16">
        <f t="shared" si="5"/>
        <v>6325</v>
      </c>
      <c r="R40" s="16">
        <v>0</v>
      </c>
      <c r="S40" s="16">
        <v>225</v>
      </c>
      <c r="T40" s="16">
        <v>225</v>
      </c>
      <c r="U40" s="16">
        <f t="shared" si="1"/>
        <v>225</v>
      </c>
      <c r="V40" s="15">
        <f t="shared" si="2"/>
        <v>225</v>
      </c>
      <c r="W40" s="15">
        <f t="shared" si="3"/>
        <v>0</v>
      </c>
      <c r="X40" s="16">
        <f t="shared" si="4"/>
        <v>6100</v>
      </c>
    </row>
    <row r="41" spans="1:24" s="20" customFormat="1">
      <c r="A41" s="15">
        <v>38</v>
      </c>
      <c r="B41" s="17">
        <v>146</v>
      </c>
      <c r="C41" s="18" t="s">
        <v>602</v>
      </c>
      <c r="D41" s="21">
        <v>0</v>
      </c>
      <c r="E41" s="21">
        <v>0</v>
      </c>
      <c r="F41" s="21">
        <v>209</v>
      </c>
      <c r="G41" s="21">
        <v>0</v>
      </c>
      <c r="H41" s="21">
        <v>0</v>
      </c>
      <c r="I41" s="21">
        <v>2</v>
      </c>
      <c r="J41" s="21" t="s">
        <v>1019</v>
      </c>
      <c r="K41" s="16">
        <f t="shared" si="7"/>
        <v>10500</v>
      </c>
      <c r="L41" s="16">
        <v>0</v>
      </c>
      <c r="M41" s="16">
        <v>0</v>
      </c>
      <c r="N41" s="16">
        <f t="shared" si="0"/>
        <v>0</v>
      </c>
      <c r="O41" s="16">
        <v>-225</v>
      </c>
      <c r="P41" s="16">
        <v>0</v>
      </c>
      <c r="Q41" s="16">
        <f t="shared" si="5"/>
        <v>10275</v>
      </c>
      <c r="R41" s="16">
        <v>0</v>
      </c>
      <c r="S41" s="16">
        <v>16900</v>
      </c>
      <c r="T41" s="16">
        <v>1050</v>
      </c>
      <c r="U41" s="16">
        <f t="shared" si="1"/>
        <v>1050</v>
      </c>
      <c r="V41" s="15">
        <f t="shared" si="2"/>
        <v>1050</v>
      </c>
      <c r="W41" s="15">
        <f t="shared" si="3"/>
        <v>0</v>
      </c>
      <c r="X41" s="16">
        <f t="shared" si="4"/>
        <v>9225</v>
      </c>
    </row>
    <row r="42" spans="1:24" s="20" customFormat="1">
      <c r="A42" s="15">
        <v>39</v>
      </c>
      <c r="B42" s="17">
        <v>633</v>
      </c>
      <c r="C42" s="18" t="s">
        <v>702</v>
      </c>
      <c r="D42" s="21">
        <v>0</v>
      </c>
      <c r="E42" s="21">
        <v>0</v>
      </c>
      <c r="F42" s="21">
        <v>1274</v>
      </c>
      <c r="G42" s="21">
        <v>0</v>
      </c>
      <c r="H42" s="21">
        <v>151</v>
      </c>
      <c r="I42" s="21">
        <v>475</v>
      </c>
      <c r="J42" s="21" t="s">
        <v>1004</v>
      </c>
      <c r="K42" s="16">
        <f>+(D42*50-E42*23)+(F42*100-G42*73)+(H42*100+I42*100)</f>
        <v>190000</v>
      </c>
      <c r="L42" s="16">
        <v>0</v>
      </c>
      <c r="M42" s="16">
        <v>0</v>
      </c>
      <c r="N42" s="16">
        <f t="shared" si="0"/>
        <v>0</v>
      </c>
      <c r="O42" s="16">
        <v>0</v>
      </c>
      <c r="P42" s="16">
        <v>0</v>
      </c>
      <c r="Q42" s="16">
        <f t="shared" si="5"/>
        <v>190000</v>
      </c>
      <c r="R42" s="16">
        <v>0</v>
      </c>
      <c r="S42" s="16">
        <v>37525</v>
      </c>
      <c r="T42" s="16">
        <v>19000</v>
      </c>
      <c r="U42" s="16">
        <f t="shared" si="1"/>
        <v>19000</v>
      </c>
      <c r="V42" s="15">
        <f t="shared" si="2"/>
        <v>19000</v>
      </c>
      <c r="W42" s="15">
        <f t="shared" si="3"/>
        <v>0</v>
      </c>
      <c r="X42" s="16">
        <f t="shared" si="4"/>
        <v>171000</v>
      </c>
    </row>
    <row r="43" spans="1:24" s="20" customFormat="1">
      <c r="A43" s="15">
        <v>40</v>
      </c>
      <c r="B43" s="17">
        <v>808</v>
      </c>
      <c r="C43" s="18" t="s">
        <v>848</v>
      </c>
      <c r="D43" s="21">
        <v>0</v>
      </c>
      <c r="E43" s="21">
        <v>0</v>
      </c>
      <c r="F43" s="21">
        <v>1030</v>
      </c>
      <c r="G43" s="21">
        <v>0</v>
      </c>
      <c r="H43" s="21">
        <v>250</v>
      </c>
      <c r="I43" s="21">
        <v>1157</v>
      </c>
      <c r="J43" s="21" t="s">
        <v>1019</v>
      </c>
      <c r="K43" s="16">
        <f t="shared" ref="K43:K54" si="8">+(D43*50-E43*23)+(F43*50-G43*23)+(H43*25+I43*25)</f>
        <v>86675</v>
      </c>
      <c r="L43" s="16">
        <v>0</v>
      </c>
      <c r="M43" s="16">
        <v>0</v>
      </c>
      <c r="N43" s="16">
        <f t="shared" si="0"/>
        <v>0</v>
      </c>
      <c r="O43" s="16">
        <v>-44040</v>
      </c>
      <c r="P43" s="16">
        <v>0</v>
      </c>
      <c r="Q43" s="16">
        <f t="shared" si="5"/>
        <v>42635</v>
      </c>
      <c r="R43" s="16">
        <v>0</v>
      </c>
      <c r="S43" s="16">
        <v>16750</v>
      </c>
      <c r="T43" s="16">
        <v>8668</v>
      </c>
      <c r="U43" s="16">
        <f t="shared" si="1"/>
        <v>8668</v>
      </c>
      <c r="V43" s="15">
        <f t="shared" si="2"/>
        <v>8668</v>
      </c>
      <c r="W43" s="15">
        <f t="shared" si="3"/>
        <v>0</v>
      </c>
      <c r="X43" s="16">
        <f t="shared" si="4"/>
        <v>33967</v>
      </c>
    </row>
    <row r="44" spans="1:24" s="20" customFormat="1">
      <c r="A44" s="25">
        <v>41</v>
      </c>
      <c r="B44" s="17">
        <v>813</v>
      </c>
      <c r="C44" s="18" t="s">
        <v>856</v>
      </c>
      <c r="D44" s="21">
        <v>0</v>
      </c>
      <c r="E44" s="21">
        <v>0</v>
      </c>
      <c r="F44" s="21">
        <v>346</v>
      </c>
      <c r="G44" s="21">
        <v>0</v>
      </c>
      <c r="H44" s="21">
        <v>82</v>
      </c>
      <c r="I44" s="21">
        <v>366</v>
      </c>
      <c r="J44" s="21" t="s">
        <v>1019</v>
      </c>
      <c r="K44" s="16">
        <f t="shared" si="8"/>
        <v>28500</v>
      </c>
      <c r="L44" s="16">
        <v>0</v>
      </c>
      <c r="M44" s="16">
        <v>0</v>
      </c>
      <c r="N44" s="16">
        <f t="shared" si="0"/>
        <v>0</v>
      </c>
      <c r="O44" s="16">
        <v>-15500</v>
      </c>
      <c r="P44" s="16">
        <v>0</v>
      </c>
      <c r="Q44" s="16">
        <f t="shared" si="5"/>
        <v>13000</v>
      </c>
      <c r="R44" s="16">
        <v>0</v>
      </c>
      <c r="S44" s="16">
        <v>2700</v>
      </c>
      <c r="T44" s="16">
        <v>2700</v>
      </c>
      <c r="U44" s="16">
        <f t="shared" si="1"/>
        <v>2700</v>
      </c>
      <c r="V44" s="15">
        <f t="shared" si="2"/>
        <v>2700</v>
      </c>
      <c r="W44" s="15">
        <f t="shared" si="3"/>
        <v>0</v>
      </c>
      <c r="X44" s="16">
        <f t="shared" si="4"/>
        <v>10300</v>
      </c>
    </row>
    <row r="45" spans="1:24" s="20" customFormat="1">
      <c r="A45" s="15">
        <v>42</v>
      </c>
      <c r="B45" s="17">
        <v>810</v>
      </c>
      <c r="C45" s="18" t="s">
        <v>850</v>
      </c>
      <c r="D45" s="21">
        <v>0</v>
      </c>
      <c r="E45" s="21">
        <v>0</v>
      </c>
      <c r="F45" s="21">
        <v>348</v>
      </c>
      <c r="G45" s="21">
        <v>0</v>
      </c>
      <c r="H45" s="21">
        <v>29</v>
      </c>
      <c r="I45" s="21">
        <v>215</v>
      </c>
      <c r="J45" s="21" t="s">
        <v>1019</v>
      </c>
      <c r="K45" s="16">
        <f t="shared" si="8"/>
        <v>23500</v>
      </c>
      <c r="L45" s="16">
        <v>0</v>
      </c>
      <c r="M45" s="16">
        <v>0</v>
      </c>
      <c r="N45" s="16">
        <f t="shared" si="0"/>
        <v>0</v>
      </c>
      <c r="O45" s="16">
        <v>-10710</v>
      </c>
      <c r="P45" s="16">
        <v>0</v>
      </c>
      <c r="Q45" s="16">
        <f t="shared" si="5"/>
        <v>12790</v>
      </c>
      <c r="R45" s="16">
        <v>0</v>
      </c>
      <c r="S45" s="16">
        <v>3325</v>
      </c>
      <c r="T45" s="16">
        <v>2350</v>
      </c>
      <c r="U45" s="16">
        <f t="shared" si="1"/>
        <v>2350</v>
      </c>
      <c r="V45" s="15">
        <f t="shared" si="2"/>
        <v>2350</v>
      </c>
      <c r="W45" s="15">
        <f t="shared" si="3"/>
        <v>0</v>
      </c>
      <c r="X45" s="16">
        <f t="shared" si="4"/>
        <v>10440</v>
      </c>
    </row>
    <row r="46" spans="1:24" s="20" customFormat="1">
      <c r="A46" s="15">
        <v>43</v>
      </c>
      <c r="B46" s="17">
        <v>812</v>
      </c>
      <c r="C46" s="18" t="s">
        <v>854</v>
      </c>
      <c r="D46" s="21">
        <v>0</v>
      </c>
      <c r="E46" s="21">
        <v>0</v>
      </c>
      <c r="F46" s="21">
        <v>1397</v>
      </c>
      <c r="G46" s="21">
        <v>0</v>
      </c>
      <c r="H46" s="21">
        <v>407</v>
      </c>
      <c r="I46" s="21">
        <v>1802</v>
      </c>
      <c r="J46" s="21" t="s">
        <v>1019</v>
      </c>
      <c r="K46" s="16">
        <f t="shared" si="8"/>
        <v>125075</v>
      </c>
      <c r="L46" s="16">
        <v>0</v>
      </c>
      <c r="M46" s="16">
        <v>0</v>
      </c>
      <c r="N46" s="16">
        <f t="shared" si="0"/>
        <v>0</v>
      </c>
      <c r="O46" s="16">
        <v>-46283</v>
      </c>
      <c r="P46" s="16">
        <v>0</v>
      </c>
      <c r="Q46" s="16">
        <f t="shared" si="5"/>
        <v>78792</v>
      </c>
      <c r="R46" s="16">
        <v>0</v>
      </c>
      <c r="S46" s="16">
        <v>2875</v>
      </c>
      <c r="T46" s="16">
        <v>2875</v>
      </c>
      <c r="U46" s="16">
        <f t="shared" si="1"/>
        <v>2875</v>
      </c>
      <c r="V46" s="15">
        <f t="shared" si="2"/>
        <v>2875</v>
      </c>
      <c r="W46" s="15">
        <f t="shared" si="3"/>
        <v>0</v>
      </c>
      <c r="X46" s="16">
        <f t="shared" si="4"/>
        <v>75917</v>
      </c>
    </row>
    <row r="47" spans="1:24" s="20" customFormat="1">
      <c r="A47" s="15">
        <v>44</v>
      </c>
      <c r="B47" s="17">
        <v>807</v>
      </c>
      <c r="C47" s="18" t="s">
        <v>846</v>
      </c>
      <c r="D47" s="21">
        <v>0</v>
      </c>
      <c r="E47" s="21">
        <v>0</v>
      </c>
      <c r="F47" s="21">
        <v>1117</v>
      </c>
      <c r="G47" s="21">
        <v>0</v>
      </c>
      <c r="H47" s="21">
        <v>157</v>
      </c>
      <c r="I47" s="21">
        <v>1088</v>
      </c>
      <c r="J47" s="21" t="s">
        <v>1019</v>
      </c>
      <c r="K47" s="16">
        <f t="shared" si="8"/>
        <v>86975</v>
      </c>
      <c r="L47" s="16">
        <v>0</v>
      </c>
      <c r="M47" s="16">
        <v>0</v>
      </c>
      <c r="N47" s="16">
        <f t="shared" si="0"/>
        <v>0</v>
      </c>
      <c r="O47" s="16">
        <v>-49550</v>
      </c>
      <c r="P47" s="16">
        <v>0</v>
      </c>
      <c r="Q47" s="16">
        <f t="shared" si="5"/>
        <v>37425</v>
      </c>
      <c r="R47" s="16">
        <v>0</v>
      </c>
      <c r="S47" s="16">
        <v>24125</v>
      </c>
      <c r="T47" s="16">
        <v>8698</v>
      </c>
      <c r="U47" s="16">
        <f t="shared" si="1"/>
        <v>8698</v>
      </c>
      <c r="V47" s="15">
        <f t="shared" si="2"/>
        <v>8698</v>
      </c>
      <c r="W47" s="15">
        <f t="shared" si="3"/>
        <v>0</v>
      </c>
      <c r="X47" s="16">
        <f t="shared" si="4"/>
        <v>28727</v>
      </c>
    </row>
    <row r="48" spans="1:24" s="20" customFormat="1">
      <c r="A48" s="15">
        <v>45</v>
      </c>
      <c r="B48" s="17">
        <v>806</v>
      </c>
      <c r="C48" s="18" t="s">
        <v>844</v>
      </c>
      <c r="D48" s="21">
        <v>0</v>
      </c>
      <c r="E48" s="21">
        <v>0</v>
      </c>
      <c r="F48" s="21">
        <v>1782</v>
      </c>
      <c r="G48" s="21">
        <v>0</v>
      </c>
      <c r="H48" s="21">
        <v>315</v>
      </c>
      <c r="I48" s="21">
        <v>1259</v>
      </c>
      <c r="J48" s="21" t="s">
        <v>1019</v>
      </c>
      <c r="K48" s="16">
        <f t="shared" si="8"/>
        <v>128450</v>
      </c>
      <c r="L48" s="16">
        <v>0</v>
      </c>
      <c r="M48" s="16">
        <v>0</v>
      </c>
      <c r="N48" s="16">
        <f t="shared" si="0"/>
        <v>0</v>
      </c>
      <c r="O48" s="16">
        <v>-51233</v>
      </c>
      <c r="P48" s="16">
        <v>0</v>
      </c>
      <c r="Q48" s="16">
        <f t="shared" si="5"/>
        <v>77217</v>
      </c>
      <c r="R48" s="16">
        <v>0</v>
      </c>
      <c r="S48" s="16">
        <v>88650</v>
      </c>
      <c r="T48" s="16">
        <v>12845</v>
      </c>
      <c r="U48" s="16">
        <f t="shared" si="1"/>
        <v>12845</v>
      </c>
      <c r="V48" s="15">
        <f t="shared" si="2"/>
        <v>12845</v>
      </c>
      <c r="W48" s="15">
        <f t="shared" si="3"/>
        <v>0</v>
      </c>
      <c r="X48" s="16">
        <f t="shared" si="4"/>
        <v>64372</v>
      </c>
    </row>
    <row r="49" spans="1:24" s="20" customFormat="1">
      <c r="A49" s="25">
        <v>46</v>
      </c>
      <c r="B49" s="17">
        <v>811</v>
      </c>
      <c r="C49" s="18" t="s">
        <v>852</v>
      </c>
      <c r="D49" s="21">
        <v>0</v>
      </c>
      <c r="E49" s="21">
        <v>0</v>
      </c>
      <c r="F49" s="21">
        <v>862</v>
      </c>
      <c r="G49" s="21">
        <v>0</v>
      </c>
      <c r="H49" s="21">
        <v>138</v>
      </c>
      <c r="I49" s="21">
        <v>868</v>
      </c>
      <c r="J49" s="21" t="s">
        <v>1019</v>
      </c>
      <c r="K49" s="16">
        <f t="shared" si="8"/>
        <v>68250</v>
      </c>
      <c r="L49" s="16">
        <v>0</v>
      </c>
      <c r="M49" s="16">
        <v>0</v>
      </c>
      <c r="N49" s="16">
        <f t="shared" si="0"/>
        <v>0</v>
      </c>
      <c r="O49" s="16">
        <v>0</v>
      </c>
      <c r="P49" s="16">
        <v>0</v>
      </c>
      <c r="Q49" s="16">
        <f t="shared" si="5"/>
        <v>68250</v>
      </c>
      <c r="R49" s="16">
        <v>0</v>
      </c>
      <c r="S49" s="16">
        <v>62525</v>
      </c>
      <c r="T49" s="16">
        <v>6825</v>
      </c>
      <c r="U49" s="16">
        <f t="shared" si="1"/>
        <v>6825</v>
      </c>
      <c r="V49" s="15">
        <f t="shared" si="2"/>
        <v>6825</v>
      </c>
      <c r="W49" s="15">
        <f t="shared" si="3"/>
        <v>0</v>
      </c>
      <c r="X49" s="16">
        <f t="shared" si="4"/>
        <v>61425</v>
      </c>
    </row>
    <row r="50" spans="1:24" s="20" customFormat="1">
      <c r="A50" s="15">
        <v>47</v>
      </c>
      <c r="B50" s="17">
        <v>805</v>
      </c>
      <c r="C50" s="18" t="s">
        <v>842</v>
      </c>
      <c r="D50" s="21">
        <v>0</v>
      </c>
      <c r="E50" s="21">
        <v>0</v>
      </c>
      <c r="F50" s="21">
        <v>2108</v>
      </c>
      <c r="G50" s="21">
        <v>0</v>
      </c>
      <c r="H50" s="21">
        <v>829</v>
      </c>
      <c r="I50" s="21">
        <v>2477</v>
      </c>
      <c r="J50" s="21" t="s">
        <v>1019</v>
      </c>
      <c r="K50" s="16">
        <f t="shared" si="8"/>
        <v>188050</v>
      </c>
      <c r="L50" s="16">
        <v>0</v>
      </c>
      <c r="M50" s="16">
        <v>0</v>
      </c>
      <c r="N50" s="16">
        <f t="shared" si="0"/>
        <v>0</v>
      </c>
      <c r="O50" s="16">
        <v>-86425</v>
      </c>
      <c r="P50" s="16">
        <v>0</v>
      </c>
      <c r="Q50" s="16">
        <f t="shared" si="5"/>
        <v>101625</v>
      </c>
      <c r="R50" s="16">
        <v>0</v>
      </c>
      <c r="S50" s="16">
        <v>62000</v>
      </c>
      <c r="T50" s="16">
        <v>18805</v>
      </c>
      <c r="U50" s="16">
        <f t="shared" si="1"/>
        <v>18805</v>
      </c>
      <c r="V50" s="15">
        <f t="shared" si="2"/>
        <v>18805</v>
      </c>
      <c r="W50" s="15">
        <f t="shared" si="3"/>
        <v>0</v>
      </c>
      <c r="X50" s="16">
        <f t="shared" si="4"/>
        <v>82820</v>
      </c>
    </row>
    <row r="51" spans="1:24" s="20" customFormat="1">
      <c r="A51" s="15">
        <v>48</v>
      </c>
      <c r="B51" s="17">
        <v>664</v>
      </c>
      <c r="C51" s="18" t="s">
        <v>790</v>
      </c>
      <c r="D51" s="21">
        <v>0</v>
      </c>
      <c r="E51" s="21">
        <v>0</v>
      </c>
      <c r="F51" s="21">
        <v>10844</v>
      </c>
      <c r="G51" s="21">
        <v>0</v>
      </c>
      <c r="H51" s="21">
        <v>1139</v>
      </c>
      <c r="I51" s="21">
        <v>3864</v>
      </c>
      <c r="J51" s="21" t="s">
        <v>1019</v>
      </c>
      <c r="K51" s="16">
        <f t="shared" si="8"/>
        <v>667275</v>
      </c>
      <c r="L51" s="16">
        <v>0</v>
      </c>
      <c r="M51" s="16">
        <v>0</v>
      </c>
      <c r="N51" s="16">
        <f t="shared" si="0"/>
        <v>0</v>
      </c>
      <c r="O51" s="16">
        <v>-182003</v>
      </c>
      <c r="P51" s="16">
        <v>0</v>
      </c>
      <c r="Q51" s="16">
        <f t="shared" si="5"/>
        <v>485272</v>
      </c>
      <c r="R51" s="16">
        <v>0</v>
      </c>
      <c r="S51" s="16">
        <v>536800</v>
      </c>
      <c r="T51" s="16">
        <v>66728</v>
      </c>
      <c r="U51" s="16">
        <f t="shared" si="1"/>
        <v>66728</v>
      </c>
      <c r="V51" s="15">
        <f t="shared" si="2"/>
        <v>66728</v>
      </c>
      <c r="W51" s="15">
        <f t="shared" si="3"/>
        <v>0</v>
      </c>
      <c r="X51" s="16">
        <f t="shared" si="4"/>
        <v>418544</v>
      </c>
    </row>
    <row r="52" spans="1:24" s="20" customFormat="1" ht="33">
      <c r="A52" s="15">
        <v>49</v>
      </c>
      <c r="B52" s="17">
        <v>815</v>
      </c>
      <c r="C52" s="18" t="s">
        <v>860</v>
      </c>
      <c r="D52" s="21">
        <v>0</v>
      </c>
      <c r="E52" s="21">
        <v>0</v>
      </c>
      <c r="F52" s="21">
        <v>13467</v>
      </c>
      <c r="G52" s="21">
        <v>0</v>
      </c>
      <c r="H52" s="21">
        <v>6711</v>
      </c>
      <c r="I52" s="21">
        <v>7670</v>
      </c>
      <c r="J52" s="21" t="s">
        <v>1019</v>
      </c>
      <c r="K52" s="16">
        <f t="shared" si="8"/>
        <v>1032875</v>
      </c>
      <c r="L52" s="16">
        <v>0</v>
      </c>
      <c r="M52" s="16">
        <v>0</v>
      </c>
      <c r="N52" s="16">
        <f t="shared" si="0"/>
        <v>0</v>
      </c>
      <c r="O52" s="16">
        <v>-361125</v>
      </c>
      <c r="P52" s="16">
        <v>0</v>
      </c>
      <c r="Q52" s="16">
        <f t="shared" si="5"/>
        <v>671750</v>
      </c>
      <c r="R52" s="16">
        <v>0</v>
      </c>
      <c r="S52" s="16">
        <v>406000</v>
      </c>
      <c r="T52" s="16">
        <v>103288</v>
      </c>
      <c r="U52" s="16">
        <f t="shared" si="1"/>
        <v>103288</v>
      </c>
      <c r="V52" s="15">
        <f t="shared" si="2"/>
        <v>103288</v>
      </c>
      <c r="W52" s="15">
        <f t="shared" si="3"/>
        <v>0</v>
      </c>
      <c r="X52" s="16">
        <f t="shared" si="4"/>
        <v>568462</v>
      </c>
    </row>
    <row r="53" spans="1:24" s="20" customFormat="1">
      <c r="A53" s="15">
        <v>50</v>
      </c>
      <c r="B53" s="17">
        <v>108</v>
      </c>
      <c r="C53" s="18" t="s">
        <v>559</v>
      </c>
      <c r="D53" s="21">
        <v>0</v>
      </c>
      <c r="E53" s="21">
        <v>0</v>
      </c>
      <c r="F53" s="21">
        <v>59856</v>
      </c>
      <c r="G53" s="21">
        <v>0</v>
      </c>
      <c r="H53" s="21">
        <v>4925</v>
      </c>
      <c r="I53" s="21">
        <v>17438</v>
      </c>
      <c r="J53" s="21" t="s">
        <v>1019</v>
      </c>
      <c r="K53" s="16">
        <f t="shared" si="8"/>
        <v>3551875</v>
      </c>
      <c r="L53" s="16">
        <v>0</v>
      </c>
      <c r="M53" s="16">
        <v>0</v>
      </c>
      <c r="N53" s="16">
        <f t="shared" si="0"/>
        <v>0</v>
      </c>
      <c r="O53" s="16">
        <v>-785430</v>
      </c>
      <c r="P53" s="16">
        <v>0</v>
      </c>
      <c r="Q53" s="16">
        <f t="shared" si="5"/>
        <v>2766445</v>
      </c>
      <c r="R53" s="16">
        <v>0</v>
      </c>
      <c r="S53" s="16">
        <v>2161925</v>
      </c>
      <c r="T53" s="16">
        <v>355188</v>
      </c>
      <c r="U53" s="16">
        <f t="shared" si="1"/>
        <v>355188</v>
      </c>
      <c r="V53" s="15">
        <f t="shared" si="2"/>
        <v>355188</v>
      </c>
      <c r="W53" s="15">
        <f t="shared" si="3"/>
        <v>0</v>
      </c>
      <c r="X53" s="16">
        <f t="shared" si="4"/>
        <v>2411257</v>
      </c>
    </row>
    <row r="54" spans="1:24" s="20" customFormat="1">
      <c r="A54" s="25">
        <v>51</v>
      </c>
      <c r="B54" s="17">
        <v>171</v>
      </c>
      <c r="C54" s="18" t="s">
        <v>648</v>
      </c>
      <c r="D54" s="21">
        <v>0</v>
      </c>
      <c r="E54" s="21">
        <v>0</v>
      </c>
      <c r="F54" s="21">
        <v>738</v>
      </c>
      <c r="G54" s="21">
        <v>0</v>
      </c>
      <c r="H54" s="21">
        <v>19</v>
      </c>
      <c r="I54" s="21">
        <v>183</v>
      </c>
      <c r="J54" s="21" t="s">
        <v>1019</v>
      </c>
      <c r="K54" s="16">
        <f t="shared" si="8"/>
        <v>41950</v>
      </c>
      <c r="L54" s="16">
        <v>0</v>
      </c>
      <c r="M54" s="16">
        <v>0</v>
      </c>
      <c r="N54" s="16">
        <f t="shared" si="0"/>
        <v>0</v>
      </c>
      <c r="O54" s="16">
        <v>0</v>
      </c>
      <c r="P54" s="16">
        <v>0</v>
      </c>
      <c r="Q54" s="16">
        <f t="shared" si="5"/>
        <v>41950</v>
      </c>
      <c r="R54" s="16">
        <v>0</v>
      </c>
      <c r="S54" s="16">
        <v>24225</v>
      </c>
      <c r="T54" s="16">
        <v>4195</v>
      </c>
      <c r="U54" s="16">
        <f t="shared" si="1"/>
        <v>4195</v>
      </c>
      <c r="V54" s="15">
        <f t="shared" si="2"/>
        <v>4195</v>
      </c>
      <c r="W54" s="15">
        <f t="shared" si="3"/>
        <v>0</v>
      </c>
      <c r="X54" s="16">
        <f t="shared" si="4"/>
        <v>37755</v>
      </c>
    </row>
    <row r="55" spans="1:24" s="20" customFormat="1" ht="33">
      <c r="A55" s="15">
        <v>52</v>
      </c>
      <c r="B55" s="17">
        <v>867</v>
      </c>
      <c r="C55" s="18" t="s">
        <v>886</v>
      </c>
      <c r="D55" s="21">
        <v>0</v>
      </c>
      <c r="E55" s="21">
        <v>0</v>
      </c>
      <c r="F55" s="21">
        <v>236</v>
      </c>
      <c r="G55" s="21">
        <v>0</v>
      </c>
      <c r="H55" s="21">
        <v>927</v>
      </c>
      <c r="I55" s="21">
        <v>180</v>
      </c>
      <c r="J55" s="21" t="s">
        <v>1004</v>
      </c>
      <c r="K55" s="16">
        <f>+(D55*50-E55*23)+(F55*100-G55*73)+(H55*100+I55*100)</f>
        <v>134300</v>
      </c>
      <c r="L55" s="16">
        <v>0</v>
      </c>
      <c r="M55" s="16">
        <v>0</v>
      </c>
      <c r="N55" s="16">
        <f t="shared" si="0"/>
        <v>0</v>
      </c>
      <c r="O55" s="16">
        <v>0</v>
      </c>
      <c r="P55" s="16">
        <v>0</v>
      </c>
      <c r="Q55" s="16">
        <f t="shared" si="5"/>
        <v>134300</v>
      </c>
      <c r="R55" s="16">
        <v>0</v>
      </c>
      <c r="S55" s="16">
        <v>17475</v>
      </c>
      <c r="T55" s="16">
        <v>13430</v>
      </c>
      <c r="U55" s="16">
        <f t="shared" si="1"/>
        <v>13430</v>
      </c>
      <c r="V55" s="15">
        <f t="shared" si="2"/>
        <v>13430</v>
      </c>
      <c r="W55" s="15">
        <f t="shared" si="3"/>
        <v>0</v>
      </c>
      <c r="X55" s="16">
        <f t="shared" si="4"/>
        <v>120870</v>
      </c>
    </row>
    <row r="56" spans="1:24" s="20" customFormat="1">
      <c r="A56" s="15">
        <v>53</v>
      </c>
      <c r="B56" s="17">
        <v>163</v>
      </c>
      <c r="C56" s="18" t="s">
        <v>636</v>
      </c>
      <c r="D56" s="21">
        <v>0</v>
      </c>
      <c r="E56" s="21">
        <v>0</v>
      </c>
      <c r="F56" s="21">
        <v>208</v>
      </c>
      <c r="G56" s="21">
        <v>0</v>
      </c>
      <c r="H56" s="21">
        <v>6</v>
      </c>
      <c r="I56" s="21">
        <v>1</v>
      </c>
      <c r="J56" s="21" t="s">
        <v>1019</v>
      </c>
      <c r="K56" s="16">
        <f>+(D56*50-E56*23)+(F56*50-G56*23)+(H56*25+I56*25)</f>
        <v>10575</v>
      </c>
      <c r="L56" s="16">
        <v>0</v>
      </c>
      <c r="M56" s="16">
        <v>0</v>
      </c>
      <c r="N56" s="16">
        <f t="shared" si="0"/>
        <v>0</v>
      </c>
      <c r="O56" s="16">
        <v>-23</v>
      </c>
      <c r="P56" s="16">
        <v>0</v>
      </c>
      <c r="Q56" s="16">
        <f t="shared" si="5"/>
        <v>10552</v>
      </c>
      <c r="R56" s="16">
        <v>0</v>
      </c>
      <c r="S56" s="16">
        <v>1975</v>
      </c>
      <c r="T56" s="16">
        <v>1058</v>
      </c>
      <c r="U56" s="16">
        <f t="shared" si="1"/>
        <v>1058</v>
      </c>
      <c r="V56" s="15">
        <f t="shared" si="2"/>
        <v>1058</v>
      </c>
      <c r="W56" s="15">
        <f t="shared" si="3"/>
        <v>0</v>
      </c>
      <c r="X56" s="16">
        <f t="shared" si="4"/>
        <v>9494</v>
      </c>
    </row>
    <row r="57" spans="1:24" s="20" customFormat="1">
      <c r="A57" s="15">
        <v>54</v>
      </c>
      <c r="B57" s="17">
        <v>152</v>
      </c>
      <c r="C57" s="18" t="s">
        <v>979</v>
      </c>
      <c r="D57" s="21">
        <v>0</v>
      </c>
      <c r="E57" s="21">
        <v>0</v>
      </c>
      <c r="F57" s="21">
        <v>25</v>
      </c>
      <c r="G57" s="21">
        <v>0</v>
      </c>
      <c r="H57" s="21">
        <v>0</v>
      </c>
      <c r="I57" s="21">
        <v>0</v>
      </c>
      <c r="J57" s="21" t="s">
        <v>1019</v>
      </c>
      <c r="K57" s="16">
        <f>+(D57*50-E57*23)+(F57*50-G57*23)+(H57*25+I57*25)</f>
        <v>1250</v>
      </c>
      <c r="L57" s="16">
        <v>0</v>
      </c>
      <c r="M57" s="16">
        <v>0</v>
      </c>
      <c r="N57" s="16">
        <f t="shared" si="0"/>
        <v>0</v>
      </c>
      <c r="O57" s="16">
        <v>0</v>
      </c>
      <c r="P57" s="16">
        <v>0</v>
      </c>
      <c r="Q57" s="16">
        <f t="shared" si="5"/>
        <v>1250</v>
      </c>
      <c r="R57" s="16">
        <v>0</v>
      </c>
      <c r="S57" s="16">
        <v>125</v>
      </c>
      <c r="T57" s="16">
        <v>125</v>
      </c>
      <c r="U57" s="16">
        <f t="shared" si="1"/>
        <v>125</v>
      </c>
      <c r="V57" s="15">
        <f t="shared" si="2"/>
        <v>125</v>
      </c>
      <c r="W57" s="15">
        <f t="shared" si="3"/>
        <v>0</v>
      </c>
      <c r="X57" s="16">
        <f t="shared" si="4"/>
        <v>1125</v>
      </c>
    </row>
    <row r="58" spans="1:24" s="20" customFormat="1">
      <c r="A58" s="15">
        <v>55</v>
      </c>
      <c r="B58" s="17">
        <v>145</v>
      </c>
      <c r="C58" s="18" t="s">
        <v>600</v>
      </c>
      <c r="D58" s="21">
        <v>0</v>
      </c>
      <c r="E58" s="21">
        <v>0</v>
      </c>
      <c r="F58" s="21">
        <v>41</v>
      </c>
      <c r="G58" s="21">
        <v>0</v>
      </c>
      <c r="H58" s="21">
        <v>1</v>
      </c>
      <c r="I58" s="21">
        <v>4</v>
      </c>
      <c r="J58" s="21" t="s">
        <v>1019</v>
      </c>
      <c r="K58" s="16">
        <f>+(D58*50-E58*23)+(F58*50-G58*23)+(H58*25+I58*25)</f>
        <v>2175</v>
      </c>
      <c r="L58" s="16">
        <v>0</v>
      </c>
      <c r="M58" s="16">
        <v>0</v>
      </c>
      <c r="N58" s="16">
        <f t="shared" si="0"/>
        <v>0</v>
      </c>
      <c r="O58" s="16">
        <v>-150</v>
      </c>
      <c r="P58" s="16">
        <v>0</v>
      </c>
      <c r="Q58" s="16">
        <f t="shared" si="5"/>
        <v>2025</v>
      </c>
      <c r="R58" s="16">
        <v>0</v>
      </c>
      <c r="S58" s="16">
        <v>475</v>
      </c>
      <c r="T58" s="16">
        <v>218</v>
      </c>
      <c r="U58" s="16">
        <f t="shared" si="1"/>
        <v>218</v>
      </c>
      <c r="V58" s="15">
        <f t="shared" si="2"/>
        <v>218</v>
      </c>
      <c r="W58" s="15">
        <f t="shared" si="3"/>
        <v>0</v>
      </c>
      <c r="X58" s="16">
        <f t="shared" si="4"/>
        <v>1807</v>
      </c>
    </row>
    <row r="59" spans="1:24" s="20" customFormat="1">
      <c r="A59" s="25">
        <v>56</v>
      </c>
      <c r="B59" s="17">
        <v>161</v>
      </c>
      <c r="C59" s="18" t="s">
        <v>631</v>
      </c>
      <c r="D59" s="21">
        <v>0</v>
      </c>
      <c r="E59" s="21">
        <v>0</v>
      </c>
      <c r="F59" s="21">
        <v>54</v>
      </c>
      <c r="G59" s="21">
        <v>0</v>
      </c>
      <c r="H59" s="21">
        <v>0</v>
      </c>
      <c r="I59" s="21">
        <v>5</v>
      </c>
      <c r="J59" s="21" t="s">
        <v>1019</v>
      </c>
      <c r="K59" s="16">
        <f>+(D59*50-E59*23)+(F59*50-G59*23)+(H59*25+I59*25)</f>
        <v>2825</v>
      </c>
      <c r="L59" s="16">
        <v>0</v>
      </c>
      <c r="M59" s="16">
        <v>0</v>
      </c>
      <c r="N59" s="16">
        <f t="shared" si="0"/>
        <v>0</v>
      </c>
      <c r="O59" s="16">
        <v>-100</v>
      </c>
      <c r="P59" s="16">
        <v>0</v>
      </c>
      <c r="Q59" s="16">
        <f t="shared" si="5"/>
        <v>2725</v>
      </c>
      <c r="R59" s="16">
        <v>0</v>
      </c>
      <c r="S59" s="16">
        <v>775</v>
      </c>
      <c r="T59" s="16">
        <v>283</v>
      </c>
      <c r="U59" s="16">
        <f t="shared" si="1"/>
        <v>283</v>
      </c>
      <c r="V59" s="15">
        <f t="shared" si="2"/>
        <v>283</v>
      </c>
      <c r="W59" s="15">
        <f t="shared" si="3"/>
        <v>0</v>
      </c>
      <c r="X59" s="16">
        <f t="shared" si="4"/>
        <v>2442</v>
      </c>
    </row>
    <row r="60" spans="1:24" s="20" customFormat="1">
      <c r="A60" s="15">
        <v>57</v>
      </c>
      <c r="B60" s="17">
        <v>645</v>
      </c>
      <c r="C60" s="18" t="s">
        <v>719</v>
      </c>
      <c r="D60" s="21">
        <v>0</v>
      </c>
      <c r="E60" s="21">
        <v>0</v>
      </c>
      <c r="F60" s="21">
        <v>9</v>
      </c>
      <c r="G60" s="21">
        <v>0</v>
      </c>
      <c r="H60" s="21">
        <v>1</v>
      </c>
      <c r="I60" s="21">
        <v>4</v>
      </c>
      <c r="J60" s="21" t="s">
        <v>1004</v>
      </c>
      <c r="K60" s="16">
        <f>+(D60*50-E60*23)+(F60*100-G60*73)+(H60*100+I60*100)</f>
        <v>1400</v>
      </c>
      <c r="L60" s="16">
        <v>0</v>
      </c>
      <c r="M60" s="16">
        <v>0</v>
      </c>
      <c r="N60" s="16">
        <f t="shared" si="0"/>
        <v>0</v>
      </c>
      <c r="O60" s="16">
        <v>0</v>
      </c>
      <c r="P60" s="16">
        <v>0</v>
      </c>
      <c r="Q60" s="16">
        <f t="shared" si="5"/>
        <v>1400</v>
      </c>
      <c r="R60" s="16">
        <v>0</v>
      </c>
      <c r="S60" s="16">
        <v>300</v>
      </c>
      <c r="T60" s="16">
        <v>140</v>
      </c>
      <c r="U60" s="16">
        <f t="shared" si="1"/>
        <v>140</v>
      </c>
      <c r="V60" s="15">
        <f t="shared" si="2"/>
        <v>140</v>
      </c>
      <c r="W60" s="15">
        <f t="shared" si="3"/>
        <v>0</v>
      </c>
      <c r="X60" s="16">
        <f t="shared" si="4"/>
        <v>1260</v>
      </c>
    </row>
    <row r="61" spans="1:24" s="20" customFormat="1" ht="33">
      <c r="A61" s="15">
        <v>58</v>
      </c>
      <c r="B61" s="17">
        <v>952</v>
      </c>
      <c r="C61" s="18" t="s">
        <v>891</v>
      </c>
      <c r="D61" s="21">
        <v>0</v>
      </c>
      <c r="E61" s="21">
        <v>0</v>
      </c>
      <c r="F61" s="21">
        <v>7544</v>
      </c>
      <c r="G61" s="21">
        <v>7544</v>
      </c>
      <c r="H61" s="21">
        <v>0</v>
      </c>
      <c r="I61" s="21">
        <v>0</v>
      </c>
      <c r="J61" s="21" t="s">
        <v>1019</v>
      </c>
      <c r="K61" s="16">
        <f>+(D61*50-E61*23)+(F61*50-G61*23)+(H61*25+I61*25)</f>
        <v>203688</v>
      </c>
      <c r="L61" s="16">
        <v>0</v>
      </c>
      <c r="M61" s="16">
        <v>0</v>
      </c>
      <c r="N61" s="16">
        <f t="shared" si="0"/>
        <v>0</v>
      </c>
      <c r="O61" s="16">
        <v>0</v>
      </c>
      <c r="P61" s="16">
        <v>0</v>
      </c>
      <c r="Q61" s="16">
        <f t="shared" si="5"/>
        <v>203688</v>
      </c>
      <c r="R61" s="16">
        <v>0</v>
      </c>
      <c r="S61" s="16">
        <v>60800</v>
      </c>
      <c r="T61" s="16">
        <v>20369</v>
      </c>
      <c r="U61" s="16">
        <f t="shared" si="1"/>
        <v>20369</v>
      </c>
      <c r="V61" s="15">
        <f t="shared" si="2"/>
        <v>20369</v>
      </c>
      <c r="W61" s="15">
        <f t="shared" si="3"/>
        <v>0</v>
      </c>
      <c r="X61" s="16">
        <f t="shared" si="4"/>
        <v>183319</v>
      </c>
    </row>
    <row r="62" spans="1:24" s="20" customFormat="1">
      <c r="A62" s="15">
        <v>59</v>
      </c>
      <c r="B62" s="17">
        <v>955</v>
      </c>
      <c r="C62" s="18" t="s">
        <v>912</v>
      </c>
      <c r="D62" s="21">
        <v>0</v>
      </c>
      <c r="E62" s="21">
        <v>0</v>
      </c>
      <c r="F62" s="21">
        <v>1115</v>
      </c>
      <c r="G62" s="21">
        <v>1115</v>
      </c>
      <c r="H62" s="21">
        <v>0</v>
      </c>
      <c r="I62" s="21">
        <v>0</v>
      </c>
      <c r="J62" s="21" t="s">
        <v>1019</v>
      </c>
      <c r="K62" s="16">
        <f>+(D62*50-E62*23)+(F62*50-G62*23)+(H62*25+I62*25)</f>
        <v>30105</v>
      </c>
      <c r="L62" s="16">
        <v>0</v>
      </c>
      <c r="M62" s="16">
        <v>0</v>
      </c>
      <c r="N62" s="16">
        <f t="shared" si="0"/>
        <v>0</v>
      </c>
      <c r="O62" s="16">
        <v>-25</v>
      </c>
      <c r="P62" s="16">
        <v>0</v>
      </c>
      <c r="Q62" s="16">
        <f t="shared" si="5"/>
        <v>30080</v>
      </c>
      <c r="R62" s="16">
        <v>0</v>
      </c>
      <c r="S62" s="16">
        <v>100</v>
      </c>
      <c r="T62" s="16">
        <v>100</v>
      </c>
      <c r="U62" s="16">
        <f t="shared" si="1"/>
        <v>100</v>
      </c>
      <c r="V62" s="15">
        <f t="shared" si="2"/>
        <v>100</v>
      </c>
      <c r="W62" s="15">
        <f t="shared" si="3"/>
        <v>0</v>
      </c>
      <c r="X62" s="16">
        <f t="shared" si="4"/>
        <v>29980</v>
      </c>
    </row>
    <row r="63" spans="1:24" s="20" customFormat="1">
      <c r="A63" s="15">
        <v>60</v>
      </c>
      <c r="B63" s="17">
        <v>833</v>
      </c>
      <c r="C63" s="18" t="s">
        <v>873</v>
      </c>
      <c r="D63" s="21">
        <v>0</v>
      </c>
      <c r="E63" s="21">
        <v>0</v>
      </c>
      <c r="F63" s="21">
        <v>3</v>
      </c>
      <c r="G63" s="21">
        <v>0</v>
      </c>
      <c r="H63" s="21">
        <v>55</v>
      </c>
      <c r="I63" s="21">
        <v>28</v>
      </c>
      <c r="J63" s="21" t="s">
        <v>1019</v>
      </c>
      <c r="K63" s="16">
        <f>+(D63*50-E63*23)+(F63*50-G63*23)+(H63*25+I63*25)</f>
        <v>2225</v>
      </c>
      <c r="L63" s="16">
        <v>0</v>
      </c>
      <c r="M63" s="16">
        <v>0</v>
      </c>
      <c r="N63" s="16">
        <f t="shared" si="0"/>
        <v>0</v>
      </c>
      <c r="O63" s="16">
        <v>-8875</v>
      </c>
      <c r="P63" s="16">
        <v>0</v>
      </c>
      <c r="Q63" s="16">
        <f t="shared" si="5"/>
        <v>-6650</v>
      </c>
      <c r="R63" s="16">
        <v>0</v>
      </c>
      <c r="S63" s="16">
        <v>1500</v>
      </c>
      <c r="T63" s="16">
        <v>223</v>
      </c>
      <c r="U63" s="16">
        <f t="shared" si="1"/>
        <v>223</v>
      </c>
      <c r="V63" s="15">
        <f t="shared" si="2"/>
        <v>-6650</v>
      </c>
      <c r="W63" s="15">
        <f t="shared" si="3"/>
        <v>6873</v>
      </c>
      <c r="X63" s="16">
        <f t="shared" si="4"/>
        <v>0</v>
      </c>
    </row>
    <row r="64" spans="1:24" s="20" customFormat="1">
      <c r="A64" s="25">
        <v>61</v>
      </c>
      <c r="B64" s="17">
        <v>979</v>
      </c>
      <c r="C64" s="18" t="s">
        <v>931</v>
      </c>
      <c r="D64" s="21">
        <v>0</v>
      </c>
      <c r="E64" s="21">
        <v>0</v>
      </c>
      <c r="F64" s="21">
        <v>4</v>
      </c>
      <c r="G64" s="21">
        <v>0</v>
      </c>
      <c r="H64" s="21">
        <v>0</v>
      </c>
      <c r="I64" s="21">
        <v>2</v>
      </c>
      <c r="J64" s="21" t="s">
        <v>1019</v>
      </c>
      <c r="K64" s="16">
        <f>+(D64*50-E64*23)+(F64*50-G64*23)+(H64*25+I64*25)</f>
        <v>250</v>
      </c>
      <c r="L64" s="16">
        <v>0</v>
      </c>
      <c r="M64" s="16">
        <v>0</v>
      </c>
      <c r="N64" s="16">
        <f t="shared" si="0"/>
        <v>0</v>
      </c>
      <c r="O64" s="16">
        <v>0</v>
      </c>
      <c r="P64" s="16">
        <v>0</v>
      </c>
      <c r="Q64" s="16">
        <f t="shared" si="5"/>
        <v>250</v>
      </c>
      <c r="R64" s="16">
        <v>0</v>
      </c>
      <c r="S64" s="16">
        <v>0</v>
      </c>
      <c r="T64" s="16">
        <v>0</v>
      </c>
      <c r="U64" s="16">
        <f t="shared" si="1"/>
        <v>0</v>
      </c>
      <c r="V64" s="15">
        <f t="shared" si="2"/>
        <v>0</v>
      </c>
      <c r="W64" s="15">
        <f t="shared" si="3"/>
        <v>0</v>
      </c>
      <c r="X64" s="16">
        <f t="shared" si="4"/>
        <v>250</v>
      </c>
    </row>
    <row r="65" spans="1:24" s="20" customFormat="1" ht="33">
      <c r="A65" s="15">
        <v>62</v>
      </c>
      <c r="B65" s="17">
        <v>997</v>
      </c>
      <c r="C65" s="18" t="s">
        <v>940</v>
      </c>
      <c r="D65" s="21">
        <v>0</v>
      </c>
      <c r="E65" s="21">
        <v>0</v>
      </c>
      <c r="F65" s="21">
        <v>2149</v>
      </c>
      <c r="G65" s="21">
        <v>0</v>
      </c>
      <c r="H65" s="21">
        <v>9</v>
      </c>
      <c r="I65" s="21">
        <v>2</v>
      </c>
      <c r="J65" s="21" t="s">
        <v>1004</v>
      </c>
      <c r="K65" s="16">
        <f>+(D65*50-E65*23)+(F65*100-G65*73)+(H65*100+I65*100)</f>
        <v>216000</v>
      </c>
      <c r="L65" s="16">
        <v>0</v>
      </c>
      <c r="M65" s="16">
        <v>0</v>
      </c>
      <c r="N65" s="16">
        <f t="shared" si="0"/>
        <v>0</v>
      </c>
      <c r="O65" s="16">
        <v>0</v>
      </c>
      <c r="P65" s="16">
        <v>0</v>
      </c>
      <c r="Q65" s="16">
        <f t="shared" si="5"/>
        <v>216000</v>
      </c>
      <c r="R65" s="16">
        <v>0</v>
      </c>
      <c r="S65" s="16">
        <v>4850</v>
      </c>
      <c r="T65" s="16">
        <v>4850</v>
      </c>
      <c r="U65" s="16">
        <f t="shared" si="1"/>
        <v>4850</v>
      </c>
      <c r="V65" s="15">
        <f t="shared" si="2"/>
        <v>4850</v>
      </c>
      <c r="W65" s="15">
        <f t="shared" si="3"/>
        <v>0</v>
      </c>
      <c r="X65" s="16">
        <f t="shared" si="4"/>
        <v>211150</v>
      </c>
    </row>
    <row r="66" spans="1:24" s="20" customFormat="1" ht="33">
      <c r="A66" s="15">
        <v>63</v>
      </c>
      <c r="B66" s="17">
        <v>957</v>
      </c>
      <c r="C66" s="18" t="s">
        <v>916</v>
      </c>
      <c r="D66" s="21">
        <v>0</v>
      </c>
      <c r="E66" s="21">
        <v>0</v>
      </c>
      <c r="F66" s="21">
        <v>2105</v>
      </c>
      <c r="G66" s="21">
        <v>2105</v>
      </c>
      <c r="H66" s="21">
        <v>0</v>
      </c>
      <c r="I66" s="21">
        <v>0</v>
      </c>
      <c r="J66" s="21" t="s">
        <v>1019</v>
      </c>
      <c r="K66" s="16">
        <f t="shared" ref="K66:K79" si="9">+(D66*50-E66*23)+(F66*50-G66*23)+(H66*25+I66*25)</f>
        <v>56835</v>
      </c>
      <c r="L66" s="16">
        <v>0</v>
      </c>
      <c r="M66" s="16">
        <v>0</v>
      </c>
      <c r="N66" s="16">
        <f t="shared" si="0"/>
        <v>0</v>
      </c>
      <c r="O66" s="16">
        <v>0</v>
      </c>
      <c r="P66" s="16">
        <v>0</v>
      </c>
      <c r="Q66" s="16">
        <f t="shared" si="5"/>
        <v>56835</v>
      </c>
      <c r="R66" s="16">
        <v>0</v>
      </c>
      <c r="S66" s="16">
        <v>1600</v>
      </c>
      <c r="T66" s="16">
        <v>1600</v>
      </c>
      <c r="U66" s="16">
        <f t="shared" si="1"/>
        <v>1600</v>
      </c>
      <c r="V66" s="15">
        <f t="shared" si="2"/>
        <v>1600</v>
      </c>
      <c r="W66" s="15">
        <f t="shared" si="3"/>
        <v>0</v>
      </c>
      <c r="X66" s="16">
        <f t="shared" si="4"/>
        <v>55235</v>
      </c>
    </row>
    <row r="67" spans="1:24" s="20" customFormat="1">
      <c r="A67" s="15">
        <v>64</v>
      </c>
      <c r="B67" s="17">
        <v>843</v>
      </c>
      <c r="C67" s="18" t="s">
        <v>880</v>
      </c>
      <c r="D67" s="21">
        <v>0</v>
      </c>
      <c r="E67" s="21">
        <v>0</v>
      </c>
      <c r="F67" s="21">
        <v>546</v>
      </c>
      <c r="G67" s="21">
        <v>0</v>
      </c>
      <c r="H67" s="21">
        <v>122</v>
      </c>
      <c r="I67" s="21">
        <v>321</v>
      </c>
      <c r="J67" s="21" t="s">
        <v>1019</v>
      </c>
      <c r="K67" s="16">
        <f t="shared" si="9"/>
        <v>38375</v>
      </c>
      <c r="L67" s="16">
        <v>0</v>
      </c>
      <c r="M67" s="16">
        <v>0</v>
      </c>
      <c r="N67" s="16">
        <f t="shared" si="0"/>
        <v>0</v>
      </c>
      <c r="O67" s="16">
        <v>-18000</v>
      </c>
      <c r="P67" s="16">
        <v>0</v>
      </c>
      <c r="Q67" s="16">
        <f t="shared" si="5"/>
        <v>20375</v>
      </c>
      <c r="R67" s="16">
        <v>0</v>
      </c>
      <c r="S67" s="16">
        <v>23650</v>
      </c>
      <c r="T67" s="16">
        <v>3838</v>
      </c>
      <c r="U67" s="16">
        <f t="shared" si="1"/>
        <v>3838</v>
      </c>
      <c r="V67" s="15">
        <f t="shared" si="2"/>
        <v>3838</v>
      </c>
      <c r="W67" s="15">
        <f t="shared" si="3"/>
        <v>0</v>
      </c>
      <c r="X67" s="16">
        <f t="shared" si="4"/>
        <v>16537</v>
      </c>
    </row>
    <row r="68" spans="1:24" s="20" customFormat="1">
      <c r="A68" s="15">
        <v>65</v>
      </c>
      <c r="B68" s="17">
        <v>826</v>
      </c>
      <c r="C68" s="18" t="s">
        <v>870</v>
      </c>
      <c r="D68" s="21">
        <v>0</v>
      </c>
      <c r="E68" s="21">
        <v>0</v>
      </c>
      <c r="F68" s="21">
        <v>100</v>
      </c>
      <c r="G68" s="21">
        <v>0</v>
      </c>
      <c r="H68" s="21">
        <v>3</v>
      </c>
      <c r="I68" s="21">
        <v>9</v>
      </c>
      <c r="J68" s="21" t="s">
        <v>1019</v>
      </c>
      <c r="K68" s="16">
        <f t="shared" si="9"/>
        <v>5300</v>
      </c>
      <c r="L68" s="16">
        <v>0</v>
      </c>
      <c r="M68" s="16">
        <v>0</v>
      </c>
      <c r="N68" s="16">
        <f t="shared" si="0"/>
        <v>0</v>
      </c>
      <c r="O68" s="16">
        <v>-50</v>
      </c>
      <c r="P68" s="16">
        <v>0</v>
      </c>
      <c r="Q68" s="16">
        <f t="shared" si="5"/>
        <v>5250</v>
      </c>
      <c r="R68" s="16">
        <v>0</v>
      </c>
      <c r="S68" s="16">
        <v>1900</v>
      </c>
      <c r="T68" s="16">
        <v>530</v>
      </c>
      <c r="U68" s="16">
        <f t="shared" si="1"/>
        <v>530</v>
      </c>
      <c r="V68" s="15">
        <f t="shared" si="2"/>
        <v>530</v>
      </c>
      <c r="W68" s="15">
        <f t="shared" si="3"/>
        <v>0</v>
      </c>
      <c r="X68" s="16">
        <f t="shared" si="4"/>
        <v>4720</v>
      </c>
    </row>
    <row r="69" spans="1:24" s="20" customFormat="1" ht="33">
      <c r="A69" s="25">
        <v>66</v>
      </c>
      <c r="B69" s="17">
        <v>844</v>
      </c>
      <c r="C69" s="18" t="s">
        <v>881</v>
      </c>
      <c r="D69" s="21">
        <v>0</v>
      </c>
      <c r="E69" s="21">
        <v>0</v>
      </c>
      <c r="F69" s="21">
        <v>250</v>
      </c>
      <c r="G69" s="21">
        <v>17</v>
      </c>
      <c r="H69" s="21">
        <v>5</v>
      </c>
      <c r="I69" s="21">
        <v>5</v>
      </c>
      <c r="J69" s="21" t="s">
        <v>1019</v>
      </c>
      <c r="K69" s="16">
        <f t="shared" si="9"/>
        <v>12359</v>
      </c>
      <c r="L69" s="16">
        <v>0</v>
      </c>
      <c r="M69" s="16">
        <v>0</v>
      </c>
      <c r="N69" s="16">
        <f t="shared" si="0"/>
        <v>0</v>
      </c>
      <c r="O69" s="16">
        <v>0</v>
      </c>
      <c r="P69" s="16">
        <v>0</v>
      </c>
      <c r="Q69" s="16">
        <f t="shared" si="5"/>
        <v>12359</v>
      </c>
      <c r="R69" s="16">
        <v>0</v>
      </c>
      <c r="S69" s="16">
        <v>1625</v>
      </c>
      <c r="T69" s="16">
        <v>1236</v>
      </c>
      <c r="U69" s="16">
        <f t="shared" si="1"/>
        <v>1236</v>
      </c>
      <c r="V69" s="15">
        <f t="shared" si="2"/>
        <v>1236</v>
      </c>
      <c r="W69" s="15">
        <f t="shared" si="3"/>
        <v>0</v>
      </c>
      <c r="X69" s="16">
        <f t="shared" si="4"/>
        <v>11123</v>
      </c>
    </row>
    <row r="70" spans="1:24" s="20" customFormat="1">
      <c r="A70" s="15">
        <v>67</v>
      </c>
      <c r="B70" s="17">
        <v>217</v>
      </c>
      <c r="C70" s="18" t="s">
        <v>684</v>
      </c>
      <c r="D70" s="21">
        <v>0</v>
      </c>
      <c r="E70" s="21">
        <v>0</v>
      </c>
      <c r="F70" s="21">
        <v>68</v>
      </c>
      <c r="G70" s="21">
        <v>0</v>
      </c>
      <c r="H70" s="21">
        <v>0</v>
      </c>
      <c r="I70" s="21">
        <v>19</v>
      </c>
      <c r="J70" s="21" t="s">
        <v>1019</v>
      </c>
      <c r="K70" s="16">
        <f t="shared" si="9"/>
        <v>3875</v>
      </c>
      <c r="L70" s="16">
        <v>0</v>
      </c>
      <c r="M70" s="16">
        <v>0</v>
      </c>
      <c r="N70" s="16">
        <f t="shared" ref="N70:N131" si="10">+L70-M70</f>
        <v>0</v>
      </c>
      <c r="O70" s="16">
        <v>-450</v>
      </c>
      <c r="P70" s="16">
        <v>0</v>
      </c>
      <c r="Q70" s="16">
        <f t="shared" si="5"/>
        <v>3425</v>
      </c>
      <c r="R70" s="16">
        <v>0</v>
      </c>
      <c r="S70" s="16">
        <v>1300</v>
      </c>
      <c r="T70" s="16">
        <v>388</v>
      </c>
      <c r="U70" s="16">
        <f t="shared" ref="U70:U133" si="11">+R70+T70</f>
        <v>388</v>
      </c>
      <c r="V70" s="15">
        <f t="shared" ref="V70:V133" si="12">IF(U70&gt;Q70,Q70,U70)</f>
        <v>388</v>
      </c>
      <c r="W70" s="15">
        <f t="shared" ref="W70:W133" si="13">+U70-V70</f>
        <v>0</v>
      </c>
      <c r="X70" s="16">
        <f t="shared" ref="X70:X133" si="14">+Q70-V70</f>
        <v>3037</v>
      </c>
    </row>
    <row r="71" spans="1:24" s="20" customFormat="1">
      <c r="A71" s="15">
        <v>68</v>
      </c>
      <c r="B71" s="17">
        <v>167</v>
      </c>
      <c r="C71" s="18" t="s">
        <v>644</v>
      </c>
      <c r="D71" s="21">
        <v>0</v>
      </c>
      <c r="E71" s="21">
        <v>0</v>
      </c>
      <c r="F71" s="21">
        <v>83</v>
      </c>
      <c r="G71" s="21">
        <v>0</v>
      </c>
      <c r="H71" s="21">
        <v>21</v>
      </c>
      <c r="I71" s="21">
        <v>87</v>
      </c>
      <c r="J71" s="21" t="s">
        <v>1019</v>
      </c>
      <c r="K71" s="16">
        <f t="shared" si="9"/>
        <v>6850</v>
      </c>
      <c r="L71" s="16">
        <v>0</v>
      </c>
      <c r="M71" s="16">
        <v>0</v>
      </c>
      <c r="N71" s="16">
        <f t="shared" si="10"/>
        <v>0</v>
      </c>
      <c r="O71" s="16">
        <v>-11453</v>
      </c>
      <c r="P71" s="16">
        <v>0</v>
      </c>
      <c r="Q71" s="16">
        <f t="shared" ref="Q71:Q132" si="15">+K71+O71</f>
        <v>-4603</v>
      </c>
      <c r="R71" s="16">
        <v>0</v>
      </c>
      <c r="S71" s="16">
        <v>4650</v>
      </c>
      <c r="T71" s="16">
        <v>685</v>
      </c>
      <c r="U71" s="16">
        <f t="shared" si="11"/>
        <v>685</v>
      </c>
      <c r="V71" s="15">
        <f t="shared" si="12"/>
        <v>-4603</v>
      </c>
      <c r="W71" s="15">
        <f t="shared" si="13"/>
        <v>5288</v>
      </c>
      <c r="X71" s="16">
        <f t="shared" si="14"/>
        <v>0</v>
      </c>
    </row>
    <row r="72" spans="1:24" s="20" customFormat="1">
      <c r="A72" s="15">
        <v>69</v>
      </c>
      <c r="B72" s="17">
        <v>921</v>
      </c>
      <c r="C72" s="18" t="s">
        <v>1037</v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 t="s">
        <v>1019</v>
      </c>
      <c r="K72" s="16">
        <f>+(D72*50-E72*23)+(F72*50-G72*23)+(H72*25+I72*25)</f>
        <v>0</v>
      </c>
      <c r="L72" s="16">
        <v>96436</v>
      </c>
      <c r="M72" s="16">
        <f>IF(L72&gt;0.1*K72,0.1*K72,L72)</f>
        <v>0</v>
      </c>
      <c r="N72" s="16">
        <f t="shared" si="10"/>
        <v>96436</v>
      </c>
      <c r="O72" s="16">
        <v>0</v>
      </c>
      <c r="P72" s="16">
        <v>0</v>
      </c>
      <c r="Q72" s="16">
        <f t="shared" si="15"/>
        <v>0</v>
      </c>
      <c r="R72" s="16">
        <v>0</v>
      </c>
      <c r="S72" s="16">
        <v>0</v>
      </c>
      <c r="T72" s="16">
        <v>0</v>
      </c>
      <c r="U72" s="16">
        <f t="shared" si="11"/>
        <v>0</v>
      </c>
      <c r="V72" s="15">
        <f t="shared" si="12"/>
        <v>0</v>
      </c>
      <c r="W72" s="15">
        <f t="shared" si="13"/>
        <v>0</v>
      </c>
      <c r="X72" s="16">
        <f t="shared" si="14"/>
        <v>0</v>
      </c>
    </row>
    <row r="73" spans="1:24" s="20" customFormat="1">
      <c r="A73" s="15">
        <v>70</v>
      </c>
      <c r="B73" s="17">
        <v>841</v>
      </c>
      <c r="C73" s="18" t="s">
        <v>877</v>
      </c>
      <c r="D73" s="21">
        <v>0</v>
      </c>
      <c r="E73" s="21">
        <v>0</v>
      </c>
      <c r="F73" s="21">
        <v>1091</v>
      </c>
      <c r="G73" s="21">
        <v>0</v>
      </c>
      <c r="H73" s="21">
        <v>291</v>
      </c>
      <c r="I73" s="21">
        <v>1197</v>
      </c>
      <c r="J73" s="21" t="s">
        <v>1019</v>
      </c>
      <c r="K73" s="16">
        <f t="shared" si="9"/>
        <v>91750</v>
      </c>
      <c r="L73" s="16">
        <v>0</v>
      </c>
      <c r="M73" s="16">
        <v>0</v>
      </c>
      <c r="N73" s="16">
        <f t="shared" si="10"/>
        <v>0</v>
      </c>
      <c r="O73" s="16">
        <v>0</v>
      </c>
      <c r="P73" s="16">
        <v>0</v>
      </c>
      <c r="Q73" s="16">
        <f t="shared" si="15"/>
        <v>91750</v>
      </c>
      <c r="R73" s="16">
        <v>0</v>
      </c>
      <c r="S73" s="16">
        <v>73450</v>
      </c>
      <c r="T73" s="16">
        <v>9175</v>
      </c>
      <c r="U73" s="16">
        <f t="shared" si="11"/>
        <v>9175</v>
      </c>
      <c r="V73" s="15">
        <f t="shared" si="12"/>
        <v>9175</v>
      </c>
      <c r="W73" s="15">
        <f t="shared" si="13"/>
        <v>0</v>
      </c>
      <c r="X73" s="16">
        <f t="shared" si="14"/>
        <v>82575</v>
      </c>
    </row>
    <row r="74" spans="1:24" s="20" customFormat="1" ht="33">
      <c r="A74" s="25">
        <v>71</v>
      </c>
      <c r="B74" s="17">
        <v>986</v>
      </c>
      <c r="C74" s="18" t="s">
        <v>937</v>
      </c>
      <c r="D74" s="21">
        <v>0</v>
      </c>
      <c r="E74" s="21">
        <v>0</v>
      </c>
      <c r="F74" s="21">
        <v>51303</v>
      </c>
      <c r="G74" s="21">
        <v>0</v>
      </c>
      <c r="H74" s="21">
        <v>4342</v>
      </c>
      <c r="I74" s="21">
        <v>7115</v>
      </c>
      <c r="J74" s="21" t="s">
        <v>1019</v>
      </c>
      <c r="K74" s="16">
        <f t="shared" si="9"/>
        <v>2851575</v>
      </c>
      <c r="L74" s="16">
        <v>0</v>
      </c>
      <c r="M74" s="16">
        <v>0</v>
      </c>
      <c r="N74" s="16">
        <f t="shared" si="10"/>
        <v>0</v>
      </c>
      <c r="O74" s="16">
        <v>-436185</v>
      </c>
      <c r="P74" s="16">
        <v>0</v>
      </c>
      <c r="Q74" s="16">
        <f t="shared" si="15"/>
        <v>2415390</v>
      </c>
      <c r="R74" s="16">
        <v>0</v>
      </c>
      <c r="S74" s="16">
        <v>2913000</v>
      </c>
      <c r="T74" s="16">
        <v>285158</v>
      </c>
      <c r="U74" s="16">
        <f t="shared" si="11"/>
        <v>285158</v>
      </c>
      <c r="V74" s="15">
        <f t="shared" si="12"/>
        <v>285158</v>
      </c>
      <c r="W74" s="15">
        <f t="shared" si="13"/>
        <v>0</v>
      </c>
      <c r="X74" s="16">
        <f t="shared" si="14"/>
        <v>2130232</v>
      </c>
    </row>
    <row r="75" spans="1:24" s="20" customFormat="1">
      <c r="A75" s="15">
        <v>72</v>
      </c>
      <c r="B75" s="17">
        <v>106</v>
      </c>
      <c r="C75" s="18" t="s">
        <v>537</v>
      </c>
      <c r="D75" s="21">
        <v>0</v>
      </c>
      <c r="E75" s="21">
        <v>0</v>
      </c>
      <c r="F75" s="21">
        <v>43164</v>
      </c>
      <c r="G75" s="21">
        <v>107</v>
      </c>
      <c r="H75" s="21">
        <v>6569</v>
      </c>
      <c r="I75" s="21">
        <v>13308</v>
      </c>
      <c r="J75" s="21" t="s">
        <v>1019</v>
      </c>
      <c r="K75" s="16">
        <f t="shared" si="9"/>
        <v>2652664</v>
      </c>
      <c r="L75" s="16">
        <v>0</v>
      </c>
      <c r="M75" s="16">
        <v>0</v>
      </c>
      <c r="N75" s="16">
        <f t="shared" si="10"/>
        <v>0</v>
      </c>
      <c r="O75" s="16">
        <v>-617625</v>
      </c>
      <c r="P75" s="16">
        <v>0</v>
      </c>
      <c r="Q75" s="16">
        <f t="shared" si="15"/>
        <v>2035039</v>
      </c>
      <c r="R75" s="16">
        <v>0</v>
      </c>
      <c r="S75" s="16">
        <v>1006425</v>
      </c>
      <c r="T75" s="16">
        <v>265266</v>
      </c>
      <c r="U75" s="16">
        <f t="shared" si="11"/>
        <v>265266</v>
      </c>
      <c r="V75" s="15">
        <f t="shared" si="12"/>
        <v>265266</v>
      </c>
      <c r="W75" s="15">
        <f t="shared" si="13"/>
        <v>0</v>
      </c>
      <c r="X75" s="16">
        <f t="shared" si="14"/>
        <v>1769773</v>
      </c>
    </row>
    <row r="76" spans="1:24" s="20" customFormat="1">
      <c r="A76" s="15">
        <v>73</v>
      </c>
      <c r="B76" s="17">
        <v>103</v>
      </c>
      <c r="C76" s="18" t="s">
        <v>531</v>
      </c>
      <c r="D76" s="21">
        <v>0</v>
      </c>
      <c r="E76" s="21">
        <v>0</v>
      </c>
      <c r="F76" s="21">
        <v>15089</v>
      </c>
      <c r="G76" s="21">
        <v>87</v>
      </c>
      <c r="H76" s="21">
        <v>12201</v>
      </c>
      <c r="I76" s="21">
        <v>15378</v>
      </c>
      <c r="J76" s="21" t="s">
        <v>1019</v>
      </c>
      <c r="K76" s="16">
        <f t="shared" si="9"/>
        <v>1441924</v>
      </c>
      <c r="L76" s="16">
        <v>0</v>
      </c>
      <c r="M76" s="16">
        <v>0</v>
      </c>
      <c r="N76" s="16">
        <f t="shared" si="10"/>
        <v>0</v>
      </c>
      <c r="O76" s="16">
        <v>-509378</v>
      </c>
      <c r="P76" s="16">
        <v>0</v>
      </c>
      <c r="Q76" s="16">
        <f t="shared" si="15"/>
        <v>932546</v>
      </c>
      <c r="R76" s="16">
        <v>0</v>
      </c>
      <c r="S76" s="16">
        <v>315325</v>
      </c>
      <c r="T76" s="16">
        <v>144192</v>
      </c>
      <c r="U76" s="16">
        <f t="shared" si="11"/>
        <v>144192</v>
      </c>
      <c r="V76" s="15">
        <f t="shared" si="12"/>
        <v>144192</v>
      </c>
      <c r="W76" s="15">
        <f t="shared" si="13"/>
        <v>0</v>
      </c>
      <c r="X76" s="16">
        <f t="shared" si="14"/>
        <v>788354</v>
      </c>
    </row>
    <row r="77" spans="1:24" s="20" customFormat="1">
      <c r="A77" s="15">
        <v>74</v>
      </c>
      <c r="B77" s="17">
        <v>634</v>
      </c>
      <c r="C77" s="18" t="s">
        <v>704</v>
      </c>
      <c r="D77" s="21">
        <v>0</v>
      </c>
      <c r="E77" s="21">
        <v>0</v>
      </c>
      <c r="F77" s="21">
        <v>3146</v>
      </c>
      <c r="G77" s="21">
        <v>0</v>
      </c>
      <c r="H77" s="21">
        <v>479</v>
      </c>
      <c r="I77" s="21">
        <v>1877</v>
      </c>
      <c r="J77" s="21" t="s">
        <v>1019</v>
      </c>
      <c r="K77" s="16">
        <f t="shared" si="9"/>
        <v>216200</v>
      </c>
      <c r="L77" s="16">
        <v>0</v>
      </c>
      <c r="M77" s="16">
        <v>0</v>
      </c>
      <c r="N77" s="16">
        <f t="shared" si="10"/>
        <v>0</v>
      </c>
      <c r="O77" s="16">
        <v>-72113</v>
      </c>
      <c r="P77" s="16">
        <v>0</v>
      </c>
      <c r="Q77" s="16">
        <f t="shared" si="15"/>
        <v>144087</v>
      </c>
      <c r="R77" s="16">
        <v>0</v>
      </c>
      <c r="S77" s="16">
        <v>181800</v>
      </c>
      <c r="T77" s="16">
        <v>21620</v>
      </c>
      <c r="U77" s="16">
        <f t="shared" si="11"/>
        <v>21620</v>
      </c>
      <c r="V77" s="15">
        <f t="shared" si="12"/>
        <v>21620</v>
      </c>
      <c r="W77" s="15">
        <f t="shared" si="13"/>
        <v>0</v>
      </c>
      <c r="X77" s="16">
        <f t="shared" si="14"/>
        <v>122467</v>
      </c>
    </row>
    <row r="78" spans="1:24" s="20" customFormat="1">
      <c r="A78" s="15">
        <v>75</v>
      </c>
      <c r="B78" s="17">
        <v>218</v>
      </c>
      <c r="C78" s="18" t="s">
        <v>685</v>
      </c>
      <c r="D78" s="21">
        <v>0</v>
      </c>
      <c r="E78" s="21">
        <v>0</v>
      </c>
      <c r="F78" s="21">
        <v>9787</v>
      </c>
      <c r="G78" s="21">
        <v>0</v>
      </c>
      <c r="H78" s="21">
        <v>0</v>
      </c>
      <c r="I78" s="21">
        <v>0</v>
      </c>
      <c r="J78" s="21" t="s">
        <v>1019</v>
      </c>
      <c r="K78" s="16">
        <f t="shared" si="9"/>
        <v>489350</v>
      </c>
      <c r="L78" s="16">
        <v>0</v>
      </c>
      <c r="M78" s="16">
        <v>0</v>
      </c>
      <c r="N78" s="16">
        <f t="shared" si="10"/>
        <v>0</v>
      </c>
      <c r="O78" s="16">
        <v>-743</v>
      </c>
      <c r="P78" s="16">
        <v>0</v>
      </c>
      <c r="Q78" s="16">
        <f t="shared" si="15"/>
        <v>488607</v>
      </c>
      <c r="R78" s="16">
        <v>0</v>
      </c>
      <c r="S78" s="16">
        <v>186950</v>
      </c>
      <c r="T78" s="16">
        <v>48935</v>
      </c>
      <c r="U78" s="16">
        <f t="shared" si="11"/>
        <v>48935</v>
      </c>
      <c r="V78" s="15">
        <f t="shared" si="12"/>
        <v>48935</v>
      </c>
      <c r="W78" s="15">
        <f t="shared" si="13"/>
        <v>0</v>
      </c>
      <c r="X78" s="16">
        <f t="shared" si="14"/>
        <v>439672</v>
      </c>
    </row>
    <row r="79" spans="1:24" s="20" customFormat="1">
      <c r="A79" s="25">
        <v>76</v>
      </c>
      <c r="B79" s="17">
        <v>118</v>
      </c>
      <c r="C79" s="18" t="s">
        <v>572</v>
      </c>
      <c r="D79" s="21">
        <v>1</v>
      </c>
      <c r="E79" s="21">
        <v>0</v>
      </c>
      <c r="F79" s="21">
        <v>29080</v>
      </c>
      <c r="G79" s="21">
        <v>0</v>
      </c>
      <c r="H79" s="21">
        <v>4</v>
      </c>
      <c r="I79" s="21">
        <v>16</v>
      </c>
      <c r="J79" s="21" t="s">
        <v>1019</v>
      </c>
      <c r="K79" s="16">
        <f t="shared" si="9"/>
        <v>1454550</v>
      </c>
      <c r="L79" s="16">
        <v>0</v>
      </c>
      <c r="M79" s="16">
        <v>0</v>
      </c>
      <c r="N79" s="16">
        <f t="shared" si="10"/>
        <v>0</v>
      </c>
      <c r="O79" s="16">
        <v>0</v>
      </c>
      <c r="P79" s="16">
        <v>0</v>
      </c>
      <c r="Q79" s="16">
        <f t="shared" si="15"/>
        <v>1454550</v>
      </c>
      <c r="R79" s="16">
        <v>0</v>
      </c>
      <c r="S79" s="16">
        <v>881050</v>
      </c>
      <c r="T79" s="16">
        <v>145455</v>
      </c>
      <c r="U79" s="16">
        <f t="shared" si="11"/>
        <v>145455</v>
      </c>
      <c r="V79" s="15">
        <f t="shared" si="12"/>
        <v>145455</v>
      </c>
      <c r="W79" s="15">
        <f t="shared" si="13"/>
        <v>0</v>
      </c>
      <c r="X79" s="16">
        <f t="shared" si="14"/>
        <v>1309095</v>
      </c>
    </row>
    <row r="80" spans="1:24" s="20" customFormat="1">
      <c r="A80" s="15">
        <v>77</v>
      </c>
      <c r="B80" s="17">
        <v>130</v>
      </c>
      <c r="C80" s="18" t="s">
        <v>586</v>
      </c>
      <c r="D80" s="21">
        <v>0</v>
      </c>
      <c r="E80" s="21">
        <v>0</v>
      </c>
      <c r="F80" s="21">
        <v>789</v>
      </c>
      <c r="G80" s="21">
        <v>0</v>
      </c>
      <c r="H80" s="21">
        <v>183</v>
      </c>
      <c r="I80" s="21">
        <v>704</v>
      </c>
      <c r="J80" s="21" t="s">
        <v>1004</v>
      </c>
      <c r="K80" s="16">
        <f>+(D80*50-E80*23)+(F80*100-G80*73)+(H80*100+I80*100)</f>
        <v>167600</v>
      </c>
      <c r="L80" s="16">
        <v>0</v>
      </c>
      <c r="M80" s="16">
        <v>0</v>
      </c>
      <c r="N80" s="16">
        <f t="shared" si="10"/>
        <v>0</v>
      </c>
      <c r="O80" s="16">
        <v>0</v>
      </c>
      <c r="P80" s="16">
        <v>0</v>
      </c>
      <c r="Q80" s="16">
        <f t="shared" si="15"/>
        <v>167600</v>
      </c>
      <c r="R80" s="16">
        <v>0</v>
      </c>
      <c r="S80" s="16">
        <v>15775</v>
      </c>
      <c r="T80" s="16">
        <v>15775</v>
      </c>
      <c r="U80" s="16">
        <f t="shared" si="11"/>
        <v>15775</v>
      </c>
      <c r="V80" s="15">
        <f t="shared" si="12"/>
        <v>15775</v>
      </c>
      <c r="W80" s="15">
        <f t="shared" si="13"/>
        <v>0</v>
      </c>
      <c r="X80" s="16">
        <f t="shared" si="14"/>
        <v>151825</v>
      </c>
    </row>
    <row r="81" spans="1:24" s="20" customFormat="1">
      <c r="A81" s="15">
        <v>78</v>
      </c>
      <c r="B81" s="17">
        <v>124</v>
      </c>
      <c r="C81" s="18" t="s">
        <v>575</v>
      </c>
      <c r="D81" s="21">
        <v>1</v>
      </c>
      <c r="E81" s="21">
        <v>0</v>
      </c>
      <c r="F81" s="21">
        <v>34886</v>
      </c>
      <c r="G81" s="21">
        <v>0</v>
      </c>
      <c r="H81" s="21">
        <v>4553</v>
      </c>
      <c r="I81" s="21">
        <v>12696</v>
      </c>
      <c r="J81" s="21" t="s">
        <v>1019</v>
      </c>
      <c r="K81" s="16">
        <f t="shared" ref="K81:K87" si="16">+(D81*50-E81*23)+(F81*50-G81*23)+(H81*25+I81*25)</f>
        <v>2175575</v>
      </c>
      <c r="L81" s="16">
        <v>0</v>
      </c>
      <c r="M81" s="16">
        <v>0</v>
      </c>
      <c r="N81" s="16">
        <f t="shared" si="10"/>
        <v>0</v>
      </c>
      <c r="O81" s="16">
        <v>-534510</v>
      </c>
      <c r="P81" s="16">
        <v>0</v>
      </c>
      <c r="Q81" s="16">
        <f t="shared" si="15"/>
        <v>1641065</v>
      </c>
      <c r="R81" s="16">
        <v>0</v>
      </c>
      <c r="S81" s="16">
        <v>1037025</v>
      </c>
      <c r="T81" s="16">
        <v>217558</v>
      </c>
      <c r="U81" s="16">
        <f t="shared" si="11"/>
        <v>217558</v>
      </c>
      <c r="V81" s="15">
        <f t="shared" si="12"/>
        <v>217558</v>
      </c>
      <c r="W81" s="15">
        <f t="shared" si="13"/>
        <v>0</v>
      </c>
      <c r="X81" s="16">
        <f t="shared" si="14"/>
        <v>1423507</v>
      </c>
    </row>
    <row r="82" spans="1:24" s="20" customFormat="1">
      <c r="A82" s="15">
        <v>79</v>
      </c>
      <c r="B82" s="17">
        <v>102</v>
      </c>
      <c r="C82" s="18" t="s">
        <v>529</v>
      </c>
      <c r="D82" s="21">
        <v>0</v>
      </c>
      <c r="E82" s="21">
        <v>0</v>
      </c>
      <c r="F82" s="21">
        <v>6751</v>
      </c>
      <c r="G82" s="21">
        <v>0</v>
      </c>
      <c r="H82" s="21">
        <v>4640</v>
      </c>
      <c r="I82" s="21">
        <v>10684</v>
      </c>
      <c r="J82" s="21" t="s">
        <v>1019</v>
      </c>
      <c r="K82" s="16">
        <f t="shared" si="16"/>
        <v>720650</v>
      </c>
      <c r="L82" s="16">
        <v>0</v>
      </c>
      <c r="M82" s="16">
        <v>0</v>
      </c>
      <c r="N82" s="16">
        <f t="shared" si="10"/>
        <v>0</v>
      </c>
      <c r="O82" s="16">
        <v>-567248</v>
      </c>
      <c r="P82" s="16">
        <v>0</v>
      </c>
      <c r="Q82" s="16">
        <f t="shared" si="15"/>
        <v>153402</v>
      </c>
      <c r="R82" s="16">
        <v>0</v>
      </c>
      <c r="S82" s="16">
        <v>95550</v>
      </c>
      <c r="T82" s="16">
        <v>72065</v>
      </c>
      <c r="U82" s="16">
        <f t="shared" si="11"/>
        <v>72065</v>
      </c>
      <c r="V82" s="15">
        <f t="shared" si="12"/>
        <v>72065</v>
      </c>
      <c r="W82" s="15">
        <f t="shared" si="13"/>
        <v>0</v>
      </c>
      <c r="X82" s="16">
        <f t="shared" si="14"/>
        <v>81337</v>
      </c>
    </row>
    <row r="83" spans="1:24" s="20" customFormat="1">
      <c r="A83" s="15">
        <v>80</v>
      </c>
      <c r="B83" s="17">
        <v>129</v>
      </c>
      <c r="C83" s="18" t="s">
        <v>583</v>
      </c>
      <c r="D83" s="21">
        <v>0</v>
      </c>
      <c r="E83" s="21">
        <v>0</v>
      </c>
      <c r="F83" s="21">
        <v>26567</v>
      </c>
      <c r="G83" s="21">
        <v>22</v>
      </c>
      <c r="H83" s="21">
        <v>11362</v>
      </c>
      <c r="I83" s="21">
        <v>19406</v>
      </c>
      <c r="J83" s="21" t="s">
        <v>1019</v>
      </c>
      <c r="K83" s="16">
        <f t="shared" si="16"/>
        <v>2097044</v>
      </c>
      <c r="L83" s="16">
        <v>0</v>
      </c>
      <c r="M83" s="16">
        <v>0</v>
      </c>
      <c r="N83" s="16">
        <f t="shared" si="10"/>
        <v>0</v>
      </c>
      <c r="O83" s="16">
        <v>-1021675</v>
      </c>
      <c r="P83" s="16">
        <v>0</v>
      </c>
      <c r="Q83" s="16">
        <f t="shared" si="15"/>
        <v>1075369</v>
      </c>
      <c r="R83" s="16">
        <v>0</v>
      </c>
      <c r="S83" s="16">
        <v>176550</v>
      </c>
      <c r="T83" s="16">
        <v>176550</v>
      </c>
      <c r="U83" s="16">
        <f t="shared" si="11"/>
        <v>176550</v>
      </c>
      <c r="V83" s="15">
        <f t="shared" si="12"/>
        <v>176550</v>
      </c>
      <c r="W83" s="15">
        <f t="shared" si="13"/>
        <v>0</v>
      </c>
      <c r="X83" s="16">
        <f t="shared" si="14"/>
        <v>898819</v>
      </c>
    </row>
    <row r="84" spans="1:24" s="20" customFormat="1">
      <c r="A84" s="25">
        <v>81</v>
      </c>
      <c r="B84" s="17">
        <v>132</v>
      </c>
      <c r="C84" s="18" t="s">
        <v>590</v>
      </c>
      <c r="D84" s="21">
        <v>0</v>
      </c>
      <c r="E84" s="21">
        <v>0</v>
      </c>
      <c r="F84" s="21">
        <v>39798</v>
      </c>
      <c r="G84" s="21">
        <v>126</v>
      </c>
      <c r="H84" s="21">
        <v>8321</v>
      </c>
      <c r="I84" s="21">
        <v>25955</v>
      </c>
      <c r="J84" s="21" t="s">
        <v>1019</v>
      </c>
      <c r="K84" s="16">
        <f t="shared" si="16"/>
        <v>2843902</v>
      </c>
      <c r="L84" s="16">
        <v>0</v>
      </c>
      <c r="M84" s="16">
        <v>0</v>
      </c>
      <c r="N84" s="16">
        <f t="shared" si="10"/>
        <v>0</v>
      </c>
      <c r="O84" s="16">
        <v>-1460475</v>
      </c>
      <c r="P84" s="16">
        <v>0</v>
      </c>
      <c r="Q84" s="16">
        <f t="shared" si="15"/>
        <v>1383427</v>
      </c>
      <c r="R84" s="16">
        <v>0</v>
      </c>
      <c r="S84" s="16">
        <v>654050</v>
      </c>
      <c r="T84" s="16">
        <v>284390</v>
      </c>
      <c r="U84" s="16">
        <f t="shared" si="11"/>
        <v>284390</v>
      </c>
      <c r="V84" s="15">
        <f t="shared" si="12"/>
        <v>284390</v>
      </c>
      <c r="W84" s="15">
        <f t="shared" si="13"/>
        <v>0</v>
      </c>
      <c r="X84" s="16">
        <f t="shared" si="14"/>
        <v>1099037</v>
      </c>
    </row>
    <row r="85" spans="1:24" s="20" customFormat="1">
      <c r="A85" s="15">
        <v>82</v>
      </c>
      <c r="B85" s="17">
        <v>127</v>
      </c>
      <c r="C85" s="18" t="s">
        <v>581</v>
      </c>
      <c r="D85" s="21">
        <v>1</v>
      </c>
      <c r="E85" s="21">
        <v>0</v>
      </c>
      <c r="F85" s="21">
        <v>107766</v>
      </c>
      <c r="G85" s="21">
        <v>0</v>
      </c>
      <c r="H85" s="21">
        <v>22868</v>
      </c>
      <c r="I85" s="21">
        <v>74952</v>
      </c>
      <c r="J85" s="21" t="s">
        <v>1019</v>
      </c>
      <c r="K85" s="16">
        <f t="shared" si="16"/>
        <v>7833850</v>
      </c>
      <c r="L85" s="16">
        <v>0</v>
      </c>
      <c r="M85" s="16">
        <v>0</v>
      </c>
      <c r="N85" s="16">
        <f t="shared" si="10"/>
        <v>0</v>
      </c>
      <c r="O85" s="16">
        <v>-2683710</v>
      </c>
      <c r="P85" s="16">
        <v>0</v>
      </c>
      <c r="Q85" s="16">
        <f t="shared" si="15"/>
        <v>5150140</v>
      </c>
      <c r="R85" s="16">
        <v>0</v>
      </c>
      <c r="S85" s="16">
        <v>3471175</v>
      </c>
      <c r="T85" s="16">
        <v>783385</v>
      </c>
      <c r="U85" s="16">
        <f t="shared" si="11"/>
        <v>783385</v>
      </c>
      <c r="V85" s="15">
        <f t="shared" si="12"/>
        <v>783385</v>
      </c>
      <c r="W85" s="15">
        <f t="shared" si="13"/>
        <v>0</v>
      </c>
      <c r="X85" s="16">
        <f t="shared" si="14"/>
        <v>4366755</v>
      </c>
    </row>
    <row r="86" spans="1:24" s="20" customFormat="1">
      <c r="A86" s="15">
        <v>83</v>
      </c>
      <c r="B86" s="17">
        <v>111</v>
      </c>
      <c r="C86" s="18" t="s">
        <v>561</v>
      </c>
      <c r="D86" s="21">
        <v>0</v>
      </c>
      <c r="E86" s="21">
        <v>0</v>
      </c>
      <c r="F86" s="21">
        <v>356</v>
      </c>
      <c r="G86" s="21">
        <v>0</v>
      </c>
      <c r="H86" s="21">
        <v>120</v>
      </c>
      <c r="I86" s="21">
        <v>436</v>
      </c>
      <c r="J86" s="21" t="s">
        <v>1019</v>
      </c>
      <c r="K86" s="16">
        <f t="shared" si="16"/>
        <v>31700</v>
      </c>
      <c r="L86" s="16">
        <v>0</v>
      </c>
      <c r="M86" s="16">
        <v>0</v>
      </c>
      <c r="N86" s="16">
        <f t="shared" si="10"/>
        <v>0</v>
      </c>
      <c r="O86" s="16">
        <v>-20850</v>
      </c>
      <c r="P86" s="16">
        <v>0</v>
      </c>
      <c r="Q86" s="16">
        <f t="shared" si="15"/>
        <v>10850</v>
      </c>
      <c r="R86" s="16">
        <v>0</v>
      </c>
      <c r="S86" s="16">
        <v>7250</v>
      </c>
      <c r="T86" s="16">
        <v>3170</v>
      </c>
      <c r="U86" s="16">
        <f t="shared" si="11"/>
        <v>3170</v>
      </c>
      <c r="V86" s="15">
        <f t="shared" si="12"/>
        <v>3170</v>
      </c>
      <c r="W86" s="15">
        <f t="shared" si="13"/>
        <v>0</v>
      </c>
      <c r="X86" s="16">
        <f t="shared" si="14"/>
        <v>7680</v>
      </c>
    </row>
    <row r="87" spans="1:24" s="20" customFormat="1">
      <c r="A87" s="15">
        <v>84</v>
      </c>
      <c r="B87" s="17">
        <v>138</v>
      </c>
      <c r="C87" s="18" t="s">
        <v>596</v>
      </c>
      <c r="D87" s="21">
        <v>0</v>
      </c>
      <c r="E87" s="21">
        <v>0</v>
      </c>
      <c r="F87" s="21">
        <v>916</v>
      </c>
      <c r="G87" s="21">
        <v>0</v>
      </c>
      <c r="H87" s="21">
        <v>480</v>
      </c>
      <c r="I87" s="21">
        <v>1249</v>
      </c>
      <c r="J87" s="21" t="s">
        <v>1019</v>
      </c>
      <c r="K87" s="16">
        <f t="shared" si="16"/>
        <v>89025</v>
      </c>
      <c r="L87" s="16">
        <v>0</v>
      </c>
      <c r="M87" s="16">
        <v>0</v>
      </c>
      <c r="N87" s="16">
        <f t="shared" si="10"/>
        <v>0</v>
      </c>
      <c r="O87" s="16">
        <v>-43898</v>
      </c>
      <c r="P87" s="16">
        <v>0</v>
      </c>
      <c r="Q87" s="16">
        <f t="shared" si="15"/>
        <v>45127</v>
      </c>
      <c r="R87" s="16">
        <v>0</v>
      </c>
      <c r="S87" s="16">
        <v>11950</v>
      </c>
      <c r="T87" s="16">
        <v>8903</v>
      </c>
      <c r="U87" s="16">
        <f t="shared" si="11"/>
        <v>8903</v>
      </c>
      <c r="V87" s="15">
        <f t="shared" si="12"/>
        <v>8903</v>
      </c>
      <c r="W87" s="15">
        <f t="shared" si="13"/>
        <v>0</v>
      </c>
      <c r="X87" s="16">
        <f t="shared" si="14"/>
        <v>36224</v>
      </c>
    </row>
    <row r="88" spans="1:24" s="20" customFormat="1">
      <c r="A88" s="15">
        <v>85</v>
      </c>
      <c r="B88" s="17">
        <v>214</v>
      </c>
      <c r="C88" s="18" t="s">
        <v>675</v>
      </c>
      <c r="D88" s="21">
        <v>0</v>
      </c>
      <c r="E88" s="21">
        <v>0</v>
      </c>
      <c r="F88" s="21">
        <v>2722</v>
      </c>
      <c r="G88" s="21">
        <v>0</v>
      </c>
      <c r="H88" s="21">
        <v>9</v>
      </c>
      <c r="I88" s="21">
        <v>48</v>
      </c>
      <c r="J88" s="21" t="s">
        <v>1004</v>
      </c>
      <c r="K88" s="16">
        <f>+(D88*50-E88*23)+(F88*100-G88*73)+(H88*100+I88*100)</f>
        <v>277900</v>
      </c>
      <c r="L88" s="16">
        <v>0</v>
      </c>
      <c r="M88" s="16">
        <v>0</v>
      </c>
      <c r="N88" s="16">
        <f t="shared" si="10"/>
        <v>0</v>
      </c>
      <c r="O88" s="16">
        <v>-1283</v>
      </c>
      <c r="P88" s="16">
        <v>0</v>
      </c>
      <c r="Q88" s="16">
        <f t="shared" si="15"/>
        <v>276617</v>
      </c>
      <c r="R88" s="16">
        <v>0</v>
      </c>
      <c r="S88" s="16">
        <v>150900</v>
      </c>
      <c r="T88" s="16">
        <v>27790</v>
      </c>
      <c r="U88" s="16">
        <f t="shared" si="11"/>
        <v>27790</v>
      </c>
      <c r="V88" s="15">
        <f t="shared" si="12"/>
        <v>27790</v>
      </c>
      <c r="W88" s="15">
        <f t="shared" si="13"/>
        <v>0</v>
      </c>
      <c r="X88" s="16">
        <f t="shared" si="14"/>
        <v>248827</v>
      </c>
    </row>
    <row r="89" spans="1:24" s="20" customFormat="1">
      <c r="A89" s="25">
        <v>86</v>
      </c>
      <c r="B89" s="17">
        <v>105</v>
      </c>
      <c r="C89" s="18" t="s">
        <v>535</v>
      </c>
      <c r="D89" s="21">
        <v>0</v>
      </c>
      <c r="E89" s="21">
        <v>0</v>
      </c>
      <c r="F89" s="21">
        <v>1212</v>
      </c>
      <c r="G89" s="21">
        <v>0</v>
      </c>
      <c r="H89" s="21">
        <v>152</v>
      </c>
      <c r="I89" s="21">
        <v>181</v>
      </c>
      <c r="J89" s="21" t="s">
        <v>1019</v>
      </c>
      <c r="K89" s="16">
        <f>+(D89*50-E89*23)+(F89*50-G89*23)+(H89*25+I89*25)</f>
        <v>68925</v>
      </c>
      <c r="L89" s="16">
        <v>0</v>
      </c>
      <c r="M89" s="16">
        <v>0</v>
      </c>
      <c r="N89" s="16">
        <f t="shared" si="10"/>
        <v>0</v>
      </c>
      <c r="O89" s="16">
        <v>-8055</v>
      </c>
      <c r="P89" s="16">
        <v>0</v>
      </c>
      <c r="Q89" s="16">
        <f t="shared" si="15"/>
        <v>60870</v>
      </c>
      <c r="R89" s="16">
        <v>0</v>
      </c>
      <c r="S89" s="16">
        <v>5175</v>
      </c>
      <c r="T89" s="16">
        <v>5175</v>
      </c>
      <c r="U89" s="16">
        <f t="shared" si="11"/>
        <v>5175</v>
      </c>
      <c r="V89" s="15">
        <f t="shared" si="12"/>
        <v>5175</v>
      </c>
      <c r="W89" s="15">
        <f t="shared" si="13"/>
        <v>0</v>
      </c>
      <c r="X89" s="16">
        <f t="shared" si="14"/>
        <v>55695</v>
      </c>
    </row>
    <row r="90" spans="1:24" s="20" customFormat="1">
      <c r="A90" s="15">
        <v>87</v>
      </c>
      <c r="B90" s="17">
        <v>635</v>
      </c>
      <c r="C90" s="18" t="s">
        <v>705</v>
      </c>
      <c r="D90" s="21">
        <v>0</v>
      </c>
      <c r="E90" s="21">
        <v>0</v>
      </c>
      <c r="F90" s="21">
        <v>12251</v>
      </c>
      <c r="G90" s="21">
        <v>0</v>
      </c>
      <c r="H90" s="21">
        <v>1964</v>
      </c>
      <c r="I90" s="21">
        <v>5872</v>
      </c>
      <c r="J90" s="21" t="s">
        <v>1004</v>
      </c>
      <c r="K90" s="16">
        <f>+(D90*50-E90*23)+(F90*100-G90*73)+(H90*100+I90*100)</f>
        <v>2008700</v>
      </c>
      <c r="L90" s="16">
        <v>0</v>
      </c>
      <c r="M90" s="16">
        <v>0</v>
      </c>
      <c r="N90" s="16">
        <f t="shared" si="10"/>
        <v>0</v>
      </c>
      <c r="O90" s="16">
        <v>0</v>
      </c>
      <c r="P90" s="16">
        <v>0</v>
      </c>
      <c r="Q90" s="16">
        <f t="shared" si="15"/>
        <v>2008700</v>
      </c>
      <c r="R90" s="16">
        <v>0</v>
      </c>
      <c r="S90" s="16">
        <v>264800</v>
      </c>
      <c r="T90" s="16">
        <v>200870</v>
      </c>
      <c r="U90" s="16">
        <f t="shared" si="11"/>
        <v>200870</v>
      </c>
      <c r="V90" s="15">
        <f t="shared" si="12"/>
        <v>200870</v>
      </c>
      <c r="W90" s="15">
        <f t="shared" si="13"/>
        <v>0</v>
      </c>
      <c r="X90" s="16">
        <f t="shared" si="14"/>
        <v>1807830</v>
      </c>
    </row>
    <row r="91" spans="1:24" s="20" customFormat="1">
      <c r="A91" s="15">
        <v>88</v>
      </c>
      <c r="B91" s="17">
        <v>977</v>
      </c>
      <c r="C91" s="18" t="s">
        <v>930</v>
      </c>
      <c r="D91" s="21">
        <v>0</v>
      </c>
      <c r="E91" s="21">
        <v>0</v>
      </c>
      <c r="F91" s="21">
        <v>3335</v>
      </c>
      <c r="G91" s="21">
        <v>3335</v>
      </c>
      <c r="H91" s="21">
        <v>0</v>
      </c>
      <c r="I91" s="21">
        <v>0</v>
      </c>
      <c r="J91" s="21" t="s">
        <v>1019</v>
      </c>
      <c r="K91" s="16">
        <f>+(D91*50-E91*23)+(F91*50-G91*23)+(H91*25+I91*25)</f>
        <v>90045</v>
      </c>
      <c r="L91" s="16">
        <v>0</v>
      </c>
      <c r="M91" s="16">
        <v>0</v>
      </c>
      <c r="N91" s="16">
        <f t="shared" si="10"/>
        <v>0</v>
      </c>
      <c r="O91" s="16">
        <v>0</v>
      </c>
      <c r="P91" s="16">
        <v>0</v>
      </c>
      <c r="Q91" s="16">
        <f t="shared" si="15"/>
        <v>90045</v>
      </c>
      <c r="R91" s="16">
        <v>0</v>
      </c>
      <c r="S91" s="16">
        <v>1452400</v>
      </c>
      <c r="T91" s="16">
        <v>9005</v>
      </c>
      <c r="U91" s="16">
        <f t="shared" si="11"/>
        <v>9005</v>
      </c>
      <c r="V91" s="15">
        <f t="shared" si="12"/>
        <v>9005</v>
      </c>
      <c r="W91" s="15">
        <f t="shared" si="13"/>
        <v>0</v>
      </c>
      <c r="X91" s="16">
        <f t="shared" si="14"/>
        <v>81040</v>
      </c>
    </row>
    <row r="92" spans="1:24" s="20" customFormat="1">
      <c r="A92" s="15">
        <v>89</v>
      </c>
      <c r="B92" s="17">
        <v>636</v>
      </c>
      <c r="C92" s="18" t="s">
        <v>706</v>
      </c>
      <c r="D92" s="21">
        <v>0</v>
      </c>
      <c r="E92" s="21">
        <v>0</v>
      </c>
      <c r="F92" s="21">
        <v>22247</v>
      </c>
      <c r="G92" s="21">
        <v>0</v>
      </c>
      <c r="H92" s="21">
        <v>3545</v>
      </c>
      <c r="I92" s="21">
        <v>9922</v>
      </c>
      <c r="J92" s="21" t="s">
        <v>1004</v>
      </c>
      <c r="K92" s="16">
        <f>+(D92*50-E92*23)+(F92*100-G92*73)+(H92*100+I92*100)</f>
        <v>3571400</v>
      </c>
      <c r="L92" s="16">
        <v>0</v>
      </c>
      <c r="M92" s="16">
        <v>0</v>
      </c>
      <c r="N92" s="16">
        <f t="shared" si="10"/>
        <v>0</v>
      </c>
      <c r="O92" s="16">
        <v>0</v>
      </c>
      <c r="P92" s="16">
        <v>0</v>
      </c>
      <c r="Q92" s="16">
        <f t="shared" si="15"/>
        <v>3571400</v>
      </c>
      <c r="R92" s="16">
        <v>0</v>
      </c>
      <c r="S92" s="16">
        <v>388550</v>
      </c>
      <c r="T92" s="16">
        <v>357140</v>
      </c>
      <c r="U92" s="16">
        <f t="shared" si="11"/>
        <v>357140</v>
      </c>
      <c r="V92" s="15">
        <f t="shared" si="12"/>
        <v>357140</v>
      </c>
      <c r="W92" s="15">
        <f t="shared" si="13"/>
        <v>0</v>
      </c>
      <c r="X92" s="16">
        <f t="shared" si="14"/>
        <v>3214260</v>
      </c>
    </row>
    <row r="93" spans="1:24" s="20" customFormat="1">
      <c r="A93" s="15">
        <v>90</v>
      </c>
      <c r="B93" s="17">
        <v>667</v>
      </c>
      <c r="C93" s="18" t="s">
        <v>792</v>
      </c>
      <c r="D93" s="21">
        <v>2</v>
      </c>
      <c r="E93" s="21">
        <v>0</v>
      </c>
      <c r="F93" s="21">
        <v>599</v>
      </c>
      <c r="G93" s="21">
        <v>0</v>
      </c>
      <c r="H93" s="21">
        <v>91</v>
      </c>
      <c r="I93" s="21">
        <v>222</v>
      </c>
      <c r="J93" s="21" t="s">
        <v>1004</v>
      </c>
      <c r="K93" s="16">
        <f>+(D93*50-E93*23)+(F93*100-G93*73)+(H93*100+I93*100)</f>
        <v>91300</v>
      </c>
      <c r="L93" s="16">
        <v>106197</v>
      </c>
      <c r="M93" s="16">
        <f>IF(L93&gt;0.1*K93,0.1*K93,L93)</f>
        <v>9130</v>
      </c>
      <c r="N93" s="16">
        <f t="shared" si="10"/>
        <v>97067</v>
      </c>
      <c r="O93" s="16">
        <v>0</v>
      </c>
      <c r="P93" s="16">
        <v>0</v>
      </c>
      <c r="Q93" s="16">
        <f t="shared" si="15"/>
        <v>91300</v>
      </c>
      <c r="R93" s="16">
        <v>0</v>
      </c>
      <c r="S93" s="16">
        <v>42900</v>
      </c>
      <c r="T93" s="16">
        <v>9130</v>
      </c>
      <c r="U93" s="16">
        <f t="shared" si="11"/>
        <v>9130</v>
      </c>
      <c r="V93" s="15">
        <f t="shared" si="12"/>
        <v>9130</v>
      </c>
      <c r="W93" s="15">
        <f t="shared" si="13"/>
        <v>0</v>
      </c>
      <c r="X93" s="16">
        <f t="shared" si="14"/>
        <v>82170</v>
      </c>
    </row>
    <row r="94" spans="1:24" s="20" customFormat="1">
      <c r="A94" s="25">
        <v>91</v>
      </c>
      <c r="B94" s="17">
        <v>637</v>
      </c>
      <c r="C94" s="18" t="s">
        <v>708</v>
      </c>
      <c r="D94" s="21">
        <v>0</v>
      </c>
      <c r="E94" s="21">
        <v>0</v>
      </c>
      <c r="F94" s="21">
        <v>794</v>
      </c>
      <c r="G94" s="21">
        <v>0</v>
      </c>
      <c r="H94" s="21">
        <v>225</v>
      </c>
      <c r="I94" s="21">
        <v>457</v>
      </c>
      <c r="J94" s="21" t="s">
        <v>1019</v>
      </c>
      <c r="K94" s="16">
        <f>+(D94*50-E94*23)+(F94*50-G94*23)+(H94*25+I94*25)</f>
        <v>56750</v>
      </c>
      <c r="L94" s="16">
        <v>0</v>
      </c>
      <c r="M94" s="16">
        <v>0</v>
      </c>
      <c r="N94" s="16">
        <f t="shared" si="10"/>
        <v>0</v>
      </c>
      <c r="O94" s="16">
        <v>-20948</v>
      </c>
      <c r="P94" s="16">
        <v>0</v>
      </c>
      <c r="Q94" s="16">
        <f t="shared" si="15"/>
        <v>35802</v>
      </c>
      <c r="R94" s="16">
        <v>0</v>
      </c>
      <c r="S94" s="16">
        <v>27525</v>
      </c>
      <c r="T94" s="16">
        <v>5675</v>
      </c>
      <c r="U94" s="16">
        <f t="shared" si="11"/>
        <v>5675</v>
      </c>
      <c r="V94" s="15">
        <f t="shared" si="12"/>
        <v>5675</v>
      </c>
      <c r="W94" s="15">
        <f t="shared" si="13"/>
        <v>0</v>
      </c>
      <c r="X94" s="16">
        <f t="shared" si="14"/>
        <v>30127</v>
      </c>
    </row>
    <row r="95" spans="1:24" s="20" customFormat="1">
      <c r="A95" s="15">
        <v>92</v>
      </c>
      <c r="B95" s="17">
        <v>651</v>
      </c>
      <c r="C95" s="18" t="s">
        <v>734</v>
      </c>
      <c r="D95" s="21">
        <v>0</v>
      </c>
      <c r="E95" s="21">
        <v>0</v>
      </c>
      <c r="F95" s="21">
        <v>12479</v>
      </c>
      <c r="G95" s="21">
        <v>0</v>
      </c>
      <c r="H95" s="21">
        <v>3505</v>
      </c>
      <c r="I95" s="21">
        <v>6538</v>
      </c>
      <c r="J95" s="21" t="s">
        <v>1019</v>
      </c>
      <c r="K95" s="16">
        <f>+(D95*50-E95*23)+(F95*50-G95*23)+(H95*25+I95*25)</f>
        <v>875025</v>
      </c>
      <c r="L95" s="16">
        <v>0</v>
      </c>
      <c r="M95" s="16">
        <v>0</v>
      </c>
      <c r="N95" s="16">
        <f t="shared" si="10"/>
        <v>0</v>
      </c>
      <c r="O95" s="16">
        <v>-221085</v>
      </c>
      <c r="P95" s="16">
        <v>0</v>
      </c>
      <c r="Q95" s="16">
        <f t="shared" si="15"/>
        <v>653940</v>
      </c>
      <c r="R95" s="16">
        <v>0</v>
      </c>
      <c r="S95" s="16">
        <v>420375</v>
      </c>
      <c r="T95" s="16">
        <v>87503</v>
      </c>
      <c r="U95" s="16">
        <f t="shared" si="11"/>
        <v>87503</v>
      </c>
      <c r="V95" s="15">
        <f t="shared" si="12"/>
        <v>87503</v>
      </c>
      <c r="W95" s="15">
        <f t="shared" si="13"/>
        <v>0</v>
      </c>
      <c r="X95" s="16">
        <f t="shared" si="14"/>
        <v>566437</v>
      </c>
    </row>
    <row r="96" spans="1:24" s="20" customFormat="1">
      <c r="A96" s="15">
        <v>93</v>
      </c>
      <c r="B96" s="17">
        <v>659</v>
      </c>
      <c r="C96" s="18" t="s">
        <v>780</v>
      </c>
      <c r="D96" s="21">
        <v>0</v>
      </c>
      <c r="E96" s="21">
        <v>0</v>
      </c>
      <c r="F96" s="21">
        <v>640</v>
      </c>
      <c r="G96" s="21">
        <v>0</v>
      </c>
      <c r="H96" s="21">
        <v>55</v>
      </c>
      <c r="I96" s="21">
        <v>239</v>
      </c>
      <c r="J96" s="21" t="s">
        <v>1019</v>
      </c>
      <c r="K96" s="16">
        <f>+(D96*50-E96*23)+(F96*50-G96*23)+(H96*25+I96*25)</f>
        <v>39350</v>
      </c>
      <c r="L96" s="16">
        <v>0</v>
      </c>
      <c r="M96" s="16">
        <v>0</v>
      </c>
      <c r="N96" s="16">
        <f t="shared" si="10"/>
        <v>0</v>
      </c>
      <c r="O96" s="16">
        <v>-36495</v>
      </c>
      <c r="P96" s="16">
        <v>0</v>
      </c>
      <c r="Q96" s="16">
        <f t="shared" si="15"/>
        <v>2855</v>
      </c>
      <c r="R96" s="16">
        <v>0</v>
      </c>
      <c r="S96" s="16">
        <v>225525</v>
      </c>
      <c r="T96" s="16">
        <v>3935</v>
      </c>
      <c r="U96" s="16">
        <f t="shared" si="11"/>
        <v>3935</v>
      </c>
      <c r="V96" s="15">
        <f t="shared" si="12"/>
        <v>2855</v>
      </c>
      <c r="W96" s="15">
        <f t="shared" si="13"/>
        <v>1080</v>
      </c>
      <c r="X96" s="16">
        <f t="shared" si="14"/>
        <v>0</v>
      </c>
    </row>
    <row r="97" spans="1:24" s="20" customFormat="1">
      <c r="A97" s="15">
        <v>94</v>
      </c>
      <c r="B97" s="17">
        <v>804</v>
      </c>
      <c r="C97" s="18" t="s">
        <v>818</v>
      </c>
      <c r="D97" s="21">
        <v>1</v>
      </c>
      <c r="E97" s="21">
        <v>0</v>
      </c>
      <c r="F97" s="21">
        <v>194344</v>
      </c>
      <c r="G97" s="21">
        <v>0</v>
      </c>
      <c r="H97" s="21">
        <v>70436</v>
      </c>
      <c r="I97" s="21">
        <v>82255</v>
      </c>
      <c r="J97" s="21" t="s">
        <v>1004</v>
      </c>
      <c r="K97" s="16">
        <f>+(D97*50-E97*23)+(F97*100-G97*73)+(H97*100+I97*100)</f>
        <v>34703550</v>
      </c>
      <c r="L97" s="16">
        <v>0</v>
      </c>
      <c r="M97" s="16">
        <v>0</v>
      </c>
      <c r="N97" s="16">
        <f t="shared" si="10"/>
        <v>0</v>
      </c>
      <c r="O97" s="16">
        <v>0</v>
      </c>
      <c r="P97" s="16">
        <v>0</v>
      </c>
      <c r="Q97" s="16">
        <f t="shared" si="15"/>
        <v>34703550</v>
      </c>
      <c r="R97" s="16">
        <v>0</v>
      </c>
      <c r="S97" s="16">
        <v>6653400</v>
      </c>
      <c r="T97" s="16">
        <v>2723320</v>
      </c>
      <c r="U97" s="16">
        <f t="shared" si="11"/>
        <v>2723320</v>
      </c>
      <c r="V97" s="15">
        <f t="shared" si="12"/>
        <v>2723320</v>
      </c>
      <c r="W97" s="15">
        <f t="shared" si="13"/>
        <v>0</v>
      </c>
      <c r="X97" s="16">
        <f t="shared" si="14"/>
        <v>31980230</v>
      </c>
    </row>
    <row r="98" spans="1:24" s="20" customFormat="1">
      <c r="A98" s="15">
        <v>95</v>
      </c>
      <c r="B98" s="17">
        <v>638</v>
      </c>
      <c r="C98" s="18" t="s">
        <v>709</v>
      </c>
      <c r="D98" s="21">
        <v>0</v>
      </c>
      <c r="E98" s="21">
        <v>0</v>
      </c>
      <c r="F98" s="21">
        <v>5663</v>
      </c>
      <c r="G98" s="21">
        <v>0</v>
      </c>
      <c r="H98" s="21">
        <v>610</v>
      </c>
      <c r="I98" s="21">
        <v>1627</v>
      </c>
      <c r="J98" s="21" t="s">
        <v>1004</v>
      </c>
      <c r="K98" s="16">
        <f>+(D98*50-E98*23)+(F98*100-G98*73)+(H98*100+I98*100)</f>
        <v>790000</v>
      </c>
      <c r="L98" s="16">
        <v>0</v>
      </c>
      <c r="M98" s="16">
        <v>0</v>
      </c>
      <c r="N98" s="16">
        <f t="shared" si="10"/>
        <v>0</v>
      </c>
      <c r="O98" s="16">
        <v>0</v>
      </c>
      <c r="P98" s="16">
        <v>0</v>
      </c>
      <c r="Q98" s="16">
        <f t="shared" si="15"/>
        <v>790000</v>
      </c>
      <c r="R98" s="16">
        <v>0</v>
      </c>
      <c r="S98" s="16">
        <v>185450</v>
      </c>
      <c r="T98" s="16">
        <v>79000</v>
      </c>
      <c r="U98" s="16">
        <f t="shared" si="11"/>
        <v>79000</v>
      </c>
      <c r="V98" s="15">
        <f t="shared" si="12"/>
        <v>79000</v>
      </c>
      <c r="W98" s="15">
        <f t="shared" si="13"/>
        <v>0</v>
      </c>
      <c r="X98" s="16">
        <f t="shared" si="14"/>
        <v>711000</v>
      </c>
    </row>
    <row r="99" spans="1:24" s="20" customFormat="1" ht="33">
      <c r="A99" s="25">
        <v>96</v>
      </c>
      <c r="B99" s="17">
        <v>816</v>
      </c>
      <c r="C99" s="18" t="s">
        <v>862</v>
      </c>
      <c r="D99" s="21">
        <v>0</v>
      </c>
      <c r="E99" s="21">
        <v>0</v>
      </c>
      <c r="F99" s="21">
        <v>30642</v>
      </c>
      <c r="G99" s="21">
        <v>0</v>
      </c>
      <c r="H99" s="21">
        <v>104097</v>
      </c>
      <c r="I99" s="21">
        <v>47149</v>
      </c>
      <c r="J99" s="21" t="s">
        <v>1019</v>
      </c>
      <c r="K99" s="16">
        <f>+(D99*50-E99*23)+(F99*50-G99*23)+(H99*25+I99*25)</f>
        <v>5313250</v>
      </c>
      <c r="L99" s="16">
        <v>0</v>
      </c>
      <c r="M99" s="16">
        <v>0</v>
      </c>
      <c r="N99" s="16">
        <f t="shared" si="10"/>
        <v>0</v>
      </c>
      <c r="O99" s="16">
        <v>-2214125</v>
      </c>
      <c r="P99" s="16">
        <v>0</v>
      </c>
      <c r="Q99" s="16">
        <f t="shared" si="15"/>
        <v>3099125</v>
      </c>
      <c r="R99" s="16">
        <v>0</v>
      </c>
      <c r="S99" s="16">
        <v>533350</v>
      </c>
      <c r="T99" s="16">
        <v>531325</v>
      </c>
      <c r="U99" s="16">
        <f t="shared" si="11"/>
        <v>531325</v>
      </c>
      <c r="V99" s="15">
        <f t="shared" si="12"/>
        <v>531325</v>
      </c>
      <c r="W99" s="15">
        <f t="shared" si="13"/>
        <v>0</v>
      </c>
      <c r="X99" s="16">
        <f t="shared" si="14"/>
        <v>2567800</v>
      </c>
    </row>
    <row r="100" spans="1:24" s="20" customFormat="1" ht="33">
      <c r="A100" s="15">
        <v>97</v>
      </c>
      <c r="B100" s="17">
        <v>818</v>
      </c>
      <c r="C100" s="18" t="s">
        <v>864</v>
      </c>
      <c r="D100" s="21">
        <v>0</v>
      </c>
      <c r="E100" s="21">
        <v>0</v>
      </c>
      <c r="F100" s="21">
        <v>20919</v>
      </c>
      <c r="G100" s="21">
        <v>0</v>
      </c>
      <c r="H100" s="21">
        <v>9823</v>
      </c>
      <c r="I100" s="21">
        <v>18647</v>
      </c>
      <c r="J100" s="21" t="s">
        <v>1019</v>
      </c>
      <c r="K100" s="16">
        <f>+(D100*50-E100*23)+(F100*50-G100*23)+(H100*25+I100*25)</f>
        <v>1757700</v>
      </c>
      <c r="L100" s="16">
        <v>0</v>
      </c>
      <c r="M100" s="16">
        <v>0</v>
      </c>
      <c r="N100" s="16">
        <f t="shared" si="10"/>
        <v>0</v>
      </c>
      <c r="O100" s="16">
        <v>-969700</v>
      </c>
      <c r="P100" s="16">
        <v>0</v>
      </c>
      <c r="Q100" s="16">
        <f t="shared" si="15"/>
        <v>788000</v>
      </c>
      <c r="R100" s="16">
        <v>0</v>
      </c>
      <c r="S100" s="16">
        <v>469375</v>
      </c>
      <c r="T100" s="16">
        <v>175770</v>
      </c>
      <c r="U100" s="16">
        <f t="shared" si="11"/>
        <v>175770</v>
      </c>
      <c r="V100" s="15">
        <f t="shared" si="12"/>
        <v>175770</v>
      </c>
      <c r="W100" s="15">
        <f t="shared" si="13"/>
        <v>0</v>
      </c>
      <c r="X100" s="16">
        <f t="shared" si="14"/>
        <v>612230</v>
      </c>
    </row>
    <row r="101" spans="1:24" s="20" customFormat="1" ht="33">
      <c r="A101" s="15">
        <v>98</v>
      </c>
      <c r="B101" s="17">
        <v>989</v>
      </c>
      <c r="C101" s="18" t="s">
        <v>939</v>
      </c>
      <c r="D101" s="21">
        <v>0</v>
      </c>
      <c r="E101" s="21">
        <v>0</v>
      </c>
      <c r="F101" s="21">
        <v>161</v>
      </c>
      <c r="G101" s="21">
        <v>161</v>
      </c>
      <c r="H101" s="21">
        <v>0</v>
      </c>
      <c r="I101" s="21">
        <v>0</v>
      </c>
      <c r="J101" s="21" t="s">
        <v>1019</v>
      </c>
      <c r="K101" s="16">
        <f>+(D101*50-E101*23)+(F101*50-G101*23)+(H101*25+I101*25)</f>
        <v>4347</v>
      </c>
      <c r="L101" s="16">
        <v>0</v>
      </c>
      <c r="M101" s="16">
        <v>0</v>
      </c>
      <c r="N101" s="16">
        <f t="shared" si="10"/>
        <v>0</v>
      </c>
      <c r="O101" s="16">
        <v>0</v>
      </c>
      <c r="P101" s="16">
        <v>0</v>
      </c>
      <c r="Q101" s="16">
        <f t="shared" si="15"/>
        <v>4347</v>
      </c>
      <c r="R101" s="16">
        <v>0</v>
      </c>
      <c r="S101" s="16">
        <v>25</v>
      </c>
      <c r="T101" s="16">
        <v>25</v>
      </c>
      <c r="U101" s="16">
        <f t="shared" si="11"/>
        <v>25</v>
      </c>
      <c r="V101" s="15">
        <f t="shared" si="12"/>
        <v>25</v>
      </c>
      <c r="W101" s="15">
        <f t="shared" si="13"/>
        <v>0</v>
      </c>
      <c r="X101" s="16">
        <f t="shared" si="14"/>
        <v>4322</v>
      </c>
    </row>
    <row r="102" spans="1:24" s="20" customFormat="1">
      <c r="A102" s="15">
        <v>99</v>
      </c>
      <c r="B102" s="17">
        <v>101</v>
      </c>
      <c r="C102" s="18" t="s">
        <v>527</v>
      </c>
      <c r="D102" s="21">
        <v>0</v>
      </c>
      <c r="E102" s="21">
        <v>0</v>
      </c>
      <c r="F102" s="21">
        <v>851</v>
      </c>
      <c r="G102" s="21">
        <v>0</v>
      </c>
      <c r="H102" s="21">
        <v>0</v>
      </c>
      <c r="I102" s="21">
        <v>47</v>
      </c>
      <c r="J102" s="21" t="s">
        <v>1004</v>
      </c>
      <c r="K102" s="16">
        <f>+(D102*50-E102*23)+(F102*100-G102*73)+(H102*100+I102*100)</f>
        <v>89800</v>
      </c>
      <c r="L102" s="16">
        <v>0</v>
      </c>
      <c r="M102" s="16">
        <v>0</v>
      </c>
      <c r="N102" s="16">
        <f t="shared" si="10"/>
        <v>0</v>
      </c>
      <c r="O102" s="16">
        <v>0</v>
      </c>
      <c r="P102" s="16">
        <v>0</v>
      </c>
      <c r="Q102" s="16">
        <f t="shared" si="15"/>
        <v>89800</v>
      </c>
      <c r="R102" s="16">
        <v>0</v>
      </c>
      <c r="S102" s="16">
        <v>35100</v>
      </c>
      <c r="T102" s="16">
        <v>8980</v>
      </c>
      <c r="U102" s="16">
        <f t="shared" si="11"/>
        <v>8980</v>
      </c>
      <c r="V102" s="15">
        <f t="shared" si="12"/>
        <v>8980</v>
      </c>
      <c r="W102" s="15">
        <f t="shared" si="13"/>
        <v>0</v>
      </c>
      <c r="X102" s="16">
        <f t="shared" si="14"/>
        <v>80820</v>
      </c>
    </row>
    <row r="103" spans="1:24" s="20" customFormat="1">
      <c r="A103" s="15">
        <v>100</v>
      </c>
      <c r="B103" s="17">
        <v>639</v>
      </c>
      <c r="C103" s="18" t="s">
        <v>711</v>
      </c>
      <c r="D103" s="21">
        <v>0</v>
      </c>
      <c r="E103" s="21">
        <v>0</v>
      </c>
      <c r="F103" s="21">
        <v>3541</v>
      </c>
      <c r="G103" s="21">
        <v>0</v>
      </c>
      <c r="H103" s="21">
        <v>1892</v>
      </c>
      <c r="I103" s="21">
        <v>2930</v>
      </c>
      <c r="J103" s="21" t="s">
        <v>1004</v>
      </c>
      <c r="K103" s="16">
        <f>+(D103*50-E103*23)+(F103*100-G103*73)+(H103*100+I103*100)</f>
        <v>836300</v>
      </c>
      <c r="L103" s="16">
        <v>0</v>
      </c>
      <c r="M103" s="16">
        <v>0</v>
      </c>
      <c r="N103" s="16">
        <f t="shared" si="10"/>
        <v>0</v>
      </c>
      <c r="O103" s="16">
        <v>0</v>
      </c>
      <c r="P103" s="16">
        <v>0</v>
      </c>
      <c r="Q103" s="16">
        <f t="shared" si="15"/>
        <v>836300</v>
      </c>
      <c r="R103" s="16">
        <v>0</v>
      </c>
      <c r="S103" s="16">
        <v>345500</v>
      </c>
      <c r="T103" s="16">
        <v>83630</v>
      </c>
      <c r="U103" s="16">
        <f t="shared" si="11"/>
        <v>83630</v>
      </c>
      <c r="V103" s="15">
        <f t="shared" si="12"/>
        <v>83630</v>
      </c>
      <c r="W103" s="15">
        <f t="shared" si="13"/>
        <v>0</v>
      </c>
      <c r="X103" s="16">
        <f t="shared" si="14"/>
        <v>752670</v>
      </c>
    </row>
    <row r="104" spans="1:24" s="20" customFormat="1">
      <c r="A104" s="25">
        <v>101</v>
      </c>
      <c r="B104" s="17">
        <v>640</v>
      </c>
      <c r="C104" s="18" t="s">
        <v>712</v>
      </c>
      <c r="D104" s="21">
        <v>0</v>
      </c>
      <c r="E104" s="21">
        <v>0</v>
      </c>
      <c r="F104" s="21">
        <v>2497</v>
      </c>
      <c r="G104" s="21">
        <v>0</v>
      </c>
      <c r="H104" s="21">
        <v>697</v>
      </c>
      <c r="I104" s="21">
        <v>1263</v>
      </c>
      <c r="J104" s="21" t="s">
        <v>1019</v>
      </c>
      <c r="K104" s="16">
        <f t="shared" ref="K104:K111" si="17">+(D104*50-E104*23)+(F104*50-G104*23)+(H104*25+I104*25)</f>
        <v>173850</v>
      </c>
      <c r="L104" s="16">
        <v>0</v>
      </c>
      <c r="M104" s="16">
        <v>0</v>
      </c>
      <c r="N104" s="16">
        <f t="shared" si="10"/>
        <v>0</v>
      </c>
      <c r="O104" s="16">
        <v>-44618</v>
      </c>
      <c r="P104" s="16">
        <v>0</v>
      </c>
      <c r="Q104" s="16">
        <f t="shared" si="15"/>
        <v>129232</v>
      </c>
      <c r="R104" s="16">
        <v>0</v>
      </c>
      <c r="S104" s="16">
        <v>478475</v>
      </c>
      <c r="T104" s="16">
        <v>17385</v>
      </c>
      <c r="U104" s="16">
        <f t="shared" si="11"/>
        <v>17385</v>
      </c>
      <c r="V104" s="15">
        <f t="shared" si="12"/>
        <v>17385</v>
      </c>
      <c r="W104" s="15">
        <f t="shared" si="13"/>
        <v>0</v>
      </c>
      <c r="X104" s="16">
        <f t="shared" si="14"/>
        <v>111847</v>
      </c>
    </row>
    <row r="105" spans="1:24" s="20" customFormat="1">
      <c r="A105" s="15">
        <v>102</v>
      </c>
      <c r="B105" s="17">
        <v>628</v>
      </c>
      <c r="C105" s="18" t="s">
        <v>694</v>
      </c>
      <c r="D105" s="21">
        <v>0</v>
      </c>
      <c r="E105" s="21">
        <v>0</v>
      </c>
      <c r="F105" s="21">
        <v>4233</v>
      </c>
      <c r="G105" s="21">
        <v>0</v>
      </c>
      <c r="H105" s="21">
        <v>675</v>
      </c>
      <c r="I105" s="21">
        <v>2250</v>
      </c>
      <c r="J105" s="21" t="s">
        <v>1019</v>
      </c>
      <c r="K105" s="16">
        <f t="shared" si="17"/>
        <v>284775</v>
      </c>
      <c r="L105" s="16">
        <v>0</v>
      </c>
      <c r="M105" s="16">
        <v>0</v>
      </c>
      <c r="N105" s="16">
        <f t="shared" si="10"/>
        <v>0</v>
      </c>
      <c r="O105" s="16">
        <v>-110138</v>
      </c>
      <c r="P105" s="16">
        <v>0</v>
      </c>
      <c r="Q105" s="16">
        <f t="shared" si="15"/>
        <v>174637</v>
      </c>
      <c r="R105" s="16">
        <v>0</v>
      </c>
      <c r="S105" s="16">
        <v>112850</v>
      </c>
      <c r="T105" s="16">
        <v>28478</v>
      </c>
      <c r="U105" s="16">
        <f t="shared" si="11"/>
        <v>28478</v>
      </c>
      <c r="V105" s="15">
        <f t="shared" si="12"/>
        <v>28478</v>
      </c>
      <c r="W105" s="15">
        <f t="shared" si="13"/>
        <v>0</v>
      </c>
      <c r="X105" s="16">
        <f t="shared" si="14"/>
        <v>146159</v>
      </c>
    </row>
    <row r="106" spans="1:24" s="20" customFormat="1">
      <c r="A106" s="15">
        <v>103</v>
      </c>
      <c r="B106" s="17">
        <v>629</v>
      </c>
      <c r="C106" s="18" t="s">
        <v>696</v>
      </c>
      <c r="D106" s="21">
        <v>0</v>
      </c>
      <c r="E106" s="21">
        <v>0</v>
      </c>
      <c r="F106" s="21">
        <v>797</v>
      </c>
      <c r="G106" s="21">
        <v>0</v>
      </c>
      <c r="H106" s="21">
        <v>207</v>
      </c>
      <c r="I106" s="21">
        <v>666</v>
      </c>
      <c r="J106" s="21" t="s">
        <v>1019</v>
      </c>
      <c r="K106" s="16">
        <f t="shared" si="17"/>
        <v>61675</v>
      </c>
      <c r="L106" s="16">
        <v>0</v>
      </c>
      <c r="M106" s="16">
        <v>0</v>
      </c>
      <c r="N106" s="16">
        <f t="shared" si="10"/>
        <v>0</v>
      </c>
      <c r="O106" s="16">
        <v>-18698</v>
      </c>
      <c r="P106" s="16">
        <v>0</v>
      </c>
      <c r="Q106" s="16">
        <f t="shared" si="15"/>
        <v>42977</v>
      </c>
      <c r="R106" s="16">
        <v>0</v>
      </c>
      <c r="S106" s="16">
        <v>5850</v>
      </c>
      <c r="T106" s="16">
        <v>5850</v>
      </c>
      <c r="U106" s="16">
        <f t="shared" si="11"/>
        <v>5850</v>
      </c>
      <c r="V106" s="15">
        <f t="shared" si="12"/>
        <v>5850</v>
      </c>
      <c r="W106" s="15">
        <f t="shared" si="13"/>
        <v>0</v>
      </c>
      <c r="X106" s="16">
        <f t="shared" si="14"/>
        <v>37127</v>
      </c>
    </row>
    <row r="107" spans="1:24" s="20" customFormat="1" ht="33">
      <c r="A107" s="15">
        <v>104</v>
      </c>
      <c r="B107" s="17">
        <v>820</v>
      </c>
      <c r="C107" s="18" t="s">
        <v>866</v>
      </c>
      <c r="D107" s="21">
        <v>1</v>
      </c>
      <c r="E107" s="21">
        <v>0</v>
      </c>
      <c r="F107" s="21">
        <v>51536</v>
      </c>
      <c r="G107" s="21">
        <v>5</v>
      </c>
      <c r="H107" s="21">
        <v>15104</v>
      </c>
      <c r="I107" s="21">
        <v>31535</v>
      </c>
      <c r="J107" s="21" t="s">
        <v>1019</v>
      </c>
      <c r="K107" s="16">
        <f t="shared" si="17"/>
        <v>3742710</v>
      </c>
      <c r="L107" s="16">
        <v>0</v>
      </c>
      <c r="M107" s="16">
        <v>0</v>
      </c>
      <c r="N107" s="16">
        <f t="shared" si="10"/>
        <v>0</v>
      </c>
      <c r="O107" s="16">
        <v>-2136330</v>
      </c>
      <c r="P107" s="16">
        <v>0</v>
      </c>
      <c r="Q107" s="16">
        <f t="shared" si="15"/>
        <v>1606380</v>
      </c>
      <c r="R107" s="16">
        <v>0</v>
      </c>
      <c r="S107" s="16">
        <v>2190175</v>
      </c>
      <c r="T107" s="16">
        <v>374271</v>
      </c>
      <c r="U107" s="16">
        <f t="shared" si="11"/>
        <v>374271</v>
      </c>
      <c r="V107" s="15">
        <f t="shared" si="12"/>
        <v>374271</v>
      </c>
      <c r="W107" s="15">
        <f t="shared" si="13"/>
        <v>0</v>
      </c>
      <c r="X107" s="16">
        <f t="shared" si="14"/>
        <v>1232109</v>
      </c>
    </row>
    <row r="108" spans="1:24" s="20" customFormat="1">
      <c r="A108" s="15">
        <v>105</v>
      </c>
      <c r="B108" s="17">
        <v>954</v>
      </c>
      <c r="C108" s="15" t="s">
        <v>1038</v>
      </c>
      <c r="D108" s="21">
        <v>0</v>
      </c>
      <c r="E108" s="21">
        <v>0</v>
      </c>
      <c r="F108" s="21">
        <v>0</v>
      </c>
      <c r="G108" s="21">
        <v>0</v>
      </c>
      <c r="H108" s="21">
        <v>0</v>
      </c>
      <c r="I108" s="21">
        <v>0</v>
      </c>
      <c r="J108" s="21" t="s">
        <v>1019</v>
      </c>
      <c r="K108" s="16">
        <f t="shared" si="17"/>
        <v>0</v>
      </c>
      <c r="L108" s="16">
        <v>3052</v>
      </c>
      <c r="M108" s="16">
        <f>IF(L108&gt;0.1*K108,0.1*K108,L108)</f>
        <v>0</v>
      </c>
      <c r="N108" s="16">
        <f t="shared" si="10"/>
        <v>3052</v>
      </c>
      <c r="O108" s="16">
        <v>0</v>
      </c>
      <c r="P108" s="16">
        <v>0</v>
      </c>
      <c r="Q108" s="16">
        <f t="shared" si="15"/>
        <v>0</v>
      </c>
      <c r="R108" s="16">
        <v>1168870</v>
      </c>
      <c r="S108" s="16">
        <v>0</v>
      </c>
      <c r="T108" s="16">
        <v>0</v>
      </c>
      <c r="U108" s="16">
        <f t="shared" si="11"/>
        <v>1168870</v>
      </c>
      <c r="V108" s="15">
        <f t="shared" si="12"/>
        <v>0</v>
      </c>
      <c r="W108" s="15">
        <f t="shared" si="13"/>
        <v>1168870</v>
      </c>
      <c r="X108" s="16">
        <f t="shared" si="14"/>
        <v>0</v>
      </c>
    </row>
    <row r="109" spans="1:24" s="20" customFormat="1">
      <c r="A109" s="25">
        <v>106</v>
      </c>
      <c r="B109" s="17">
        <v>814</v>
      </c>
      <c r="C109" s="18" t="s">
        <v>858</v>
      </c>
      <c r="D109" s="21">
        <v>0</v>
      </c>
      <c r="E109" s="21">
        <v>0</v>
      </c>
      <c r="F109" s="21">
        <v>1590</v>
      </c>
      <c r="G109" s="21">
        <v>0</v>
      </c>
      <c r="H109" s="21">
        <v>586</v>
      </c>
      <c r="I109" s="21">
        <v>1592</v>
      </c>
      <c r="J109" s="21" t="s">
        <v>1019</v>
      </c>
      <c r="K109" s="16">
        <f t="shared" si="17"/>
        <v>133950</v>
      </c>
      <c r="L109" s="16">
        <v>0</v>
      </c>
      <c r="M109" s="16">
        <v>0</v>
      </c>
      <c r="N109" s="16">
        <f t="shared" si="10"/>
        <v>0</v>
      </c>
      <c r="O109" s="16">
        <v>-78050</v>
      </c>
      <c r="P109" s="16">
        <v>0</v>
      </c>
      <c r="Q109" s="16">
        <f t="shared" si="15"/>
        <v>55900</v>
      </c>
      <c r="R109" s="16">
        <v>0</v>
      </c>
      <c r="S109" s="16">
        <v>8250</v>
      </c>
      <c r="T109" s="16">
        <v>8250</v>
      </c>
      <c r="U109" s="16">
        <f t="shared" si="11"/>
        <v>8250</v>
      </c>
      <c r="V109" s="15">
        <f t="shared" si="12"/>
        <v>8250</v>
      </c>
      <c r="W109" s="15">
        <f t="shared" si="13"/>
        <v>0</v>
      </c>
      <c r="X109" s="16">
        <f t="shared" si="14"/>
        <v>47650</v>
      </c>
    </row>
    <row r="110" spans="1:24" s="20" customFormat="1">
      <c r="A110" s="15">
        <v>107</v>
      </c>
      <c r="B110" s="17">
        <v>143</v>
      </c>
      <c r="C110" s="18" t="s">
        <v>598</v>
      </c>
      <c r="D110" s="21">
        <v>0</v>
      </c>
      <c r="E110" s="21">
        <v>0</v>
      </c>
      <c r="F110" s="21">
        <v>68117</v>
      </c>
      <c r="G110" s="21">
        <v>0</v>
      </c>
      <c r="H110" s="21">
        <v>2002</v>
      </c>
      <c r="I110" s="21">
        <v>17473</v>
      </c>
      <c r="J110" s="21" t="s">
        <v>1019</v>
      </c>
      <c r="K110" s="16">
        <f t="shared" si="17"/>
        <v>3892725</v>
      </c>
      <c r="L110" s="16">
        <v>0</v>
      </c>
      <c r="M110" s="16">
        <v>0</v>
      </c>
      <c r="N110" s="16">
        <f t="shared" si="10"/>
        <v>0</v>
      </c>
      <c r="O110" s="16">
        <v>-477585</v>
      </c>
      <c r="P110" s="16">
        <v>0</v>
      </c>
      <c r="Q110" s="16">
        <f t="shared" si="15"/>
        <v>3415140</v>
      </c>
      <c r="R110" s="16">
        <v>0</v>
      </c>
      <c r="S110" s="16">
        <v>1346350</v>
      </c>
      <c r="T110" s="16">
        <v>389273</v>
      </c>
      <c r="U110" s="16">
        <f t="shared" si="11"/>
        <v>389273</v>
      </c>
      <c r="V110" s="15">
        <f t="shared" si="12"/>
        <v>389273</v>
      </c>
      <c r="W110" s="15">
        <f t="shared" si="13"/>
        <v>0</v>
      </c>
      <c r="X110" s="16">
        <f t="shared" si="14"/>
        <v>3025867</v>
      </c>
    </row>
    <row r="111" spans="1:24" s="20" customFormat="1">
      <c r="A111" s="15">
        <v>108</v>
      </c>
      <c r="B111" s="17">
        <v>652</v>
      </c>
      <c r="C111" s="18" t="s">
        <v>736</v>
      </c>
      <c r="D111" s="21">
        <v>0</v>
      </c>
      <c r="E111" s="21">
        <v>0</v>
      </c>
      <c r="F111" s="21">
        <v>17657</v>
      </c>
      <c r="G111" s="21">
        <v>0</v>
      </c>
      <c r="H111" s="21">
        <v>990</v>
      </c>
      <c r="I111" s="21">
        <v>2743</v>
      </c>
      <c r="J111" s="21" t="s">
        <v>1019</v>
      </c>
      <c r="K111" s="16">
        <f t="shared" si="17"/>
        <v>976175</v>
      </c>
      <c r="L111" s="16">
        <v>0</v>
      </c>
      <c r="M111" s="16">
        <v>0</v>
      </c>
      <c r="N111" s="16">
        <f t="shared" si="10"/>
        <v>0</v>
      </c>
      <c r="O111" s="16">
        <v>-76230</v>
      </c>
      <c r="P111" s="16">
        <v>0</v>
      </c>
      <c r="Q111" s="16">
        <f t="shared" si="15"/>
        <v>899945</v>
      </c>
      <c r="R111" s="16">
        <v>0</v>
      </c>
      <c r="S111" s="16">
        <v>923800</v>
      </c>
      <c r="T111" s="16">
        <v>97618</v>
      </c>
      <c r="U111" s="16">
        <f t="shared" si="11"/>
        <v>97618</v>
      </c>
      <c r="V111" s="15">
        <f t="shared" si="12"/>
        <v>97618</v>
      </c>
      <c r="W111" s="15">
        <f t="shared" si="13"/>
        <v>0</v>
      </c>
      <c r="X111" s="16">
        <f t="shared" si="14"/>
        <v>802327</v>
      </c>
    </row>
    <row r="112" spans="1:24" s="20" customFormat="1">
      <c r="A112" s="15">
        <v>109</v>
      </c>
      <c r="B112" s="17">
        <v>660</v>
      </c>
      <c r="C112" s="18" t="s">
        <v>783</v>
      </c>
      <c r="D112" s="21">
        <v>1</v>
      </c>
      <c r="E112" s="21">
        <v>0</v>
      </c>
      <c r="F112" s="21">
        <v>2902</v>
      </c>
      <c r="G112" s="21">
        <v>0</v>
      </c>
      <c r="H112" s="21">
        <v>885</v>
      </c>
      <c r="I112" s="21">
        <v>1535</v>
      </c>
      <c r="J112" s="21" t="s">
        <v>1004</v>
      </c>
      <c r="K112" s="16">
        <f>+(D112*50-E112*23)+(F112*100-G112*73)+(H112*100+I112*100)</f>
        <v>532250</v>
      </c>
      <c r="L112" s="16">
        <v>0</v>
      </c>
      <c r="M112" s="16">
        <v>0</v>
      </c>
      <c r="N112" s="16">
        <f t="shared" si="10"/>
        <v>0</v>
      </c>
      <c r="O112" s="16">
        <v>0</v>
      </c>
      <c r="P112" s="16">
        <v>0</v>
      </c>
      <c r="Q112" s="16">
        <f t="shared" si="15"/>
        <v>532250</v>
      </c>
      <c r="R112" s="16">
        <v>0</v>
      </c>
      <c r="S112" s="16">
        <v>170375</v>
      </c>
      <c r="T112" s="16">
        <v>53225</v>
      </c>
      <c r="U112" s="16">
        <f t="shared" si="11"/>
        <v>53225</v>
      </c>
      <c r="V112" s="15">
        <f t="shared" si="12"/>
        <v>53225</v>
      </c>
      <c r="W112" s="15">
        <f t="shared" si="13"/>
        <v>0</v>
      </c>
      <c r="X112" s="16">
        <f t="shared" si="14"/>
        <v>479025</v>
      </c>
    </row>
    <row r="113" spans="1:24" s="20" customFormat="1">
      <c r="A113" s="15">
        <v>110</v>
      </c>
      <c r="B113" s="17">
        <v>653</v>
      </c>
      <c r="C113" s="18" t="s">
        <v>738</v>
      </c>
      <c r="D113" s="21">
        <v>0</v>
      </c>
      <c r="E113" s="21">
        <v>0</v>
      </c>
      <c r="F113" s="21">
        <v>64591</v>
      </c>
      <c r="G113" s="21">
        <v>0</v>
      </c>
      <c r="H113" s="21">
        <v>5173</v>
      </c>
      <c r="I113" s="21">
        <v>11071</v>
      </c>
      <c r="J113" s="21" t="s">
        <v>1019</v>
      </c>
      <c r="K113" s="16">
        <f>+(D113*50-E113*23)+(F113*50-G113*23)+(H113*25+I113*25)</f>
        <v>3635650</v>
      </c>
      <c r="L113" s="16">
        <v>0</v>
      </c>
      <c r="M113" s="16">
        <v>0</v>
      </c>
      <c r="N113" s="16">
        <f t="shared" si="10"/>
        <v>0</v>
      </c>
      <c r="O113" s="16">
        <v>-335115</v>
      </c>
      <c r="P113" s="16">
        <v>0</v>
      </c>
      <c r="Q113" s="16">
        <f t="shared" si="15"/>
        <v>3300535</v>
      </c>
      <c r="R113" s="16">
        <v>0</v>
      </c>
      <c r="S113" s="16">
        <v>3488300</v>
      </c>
      <c r="T113" s="16">
        <v>363565</v>
      </c>
      <c r="U113" s="16">
        <f t="shared" si="11"/>
        <v>363565</v>
      </c>
      <c r="V113" s="15">
        <f t="shared" si="12"/>
        <v>363565</v>
      </c>
      <c r="W113" s="15">
        <f t="shared" si="13"/>
        <v>0</v>
      </c>
      <c r="X113" s="16">
        <f t="shared" si="14"/>
        <v>2936970</v>
      </c>
    </row>
    <row r="114" spans="1:24" s="20" customFormat="1">
      <c r="A114" s="25">
        <v>111</v>
      </c>
      <c r="B114" s="17">
        <v>642</v>
      </c>
      <c r="C114" s="18" t="s">
        <v>716</v>
      </c>
      <c r="D114" s="21">
        <v>0</v>
      </c>
      <c r="E114" s="21">
        <v>0</v>
      </c>
      <c r="F114" s="21">
        <v>426</v>
      </c>
      <c r="G114" s="21">
        <v>0</v>
      </c>
      <c r="H114" s="21">
        <v>42</v>
      </c>
      <c r="I114" s="21">
        <v>244</v>
      </c>
      <c r="J114" s="21" t="s">
        <v>1004</v>
      </c>
      <c r="K114" s="16">
        <f>+(D114*50-E114*23)+(F114*100-G114*73)+(H114*100+I114*100)</f>
        <v>71200</v>
      </c>
      <c r="L114" s="16">
        <v>0</v>
      </c>
      <c r="M114" s="16">
        <v>0</v>
      </c>
      <c r="N114" s="16">
        <f t="shared" si="10"/>
        <v>0</v>
      </c>
      <c r="O114" s="16">
        <v>0</v>
      </c>
      <c r="P114" s="16">
        <v>0</v>
      </c>
      <c r="Q114" s="16">
        <f t="shared" si="15"/>
        <v>71200</v>
      </c>
      <c r="R114" s="16">
        <v>0</v>
      </c>
      <c r="S114" s="16">
        <v>5650</v>
      </c>
      <c r="T114" s="16">
        <v>5650</v>
      </c>
      <c r="U114" s="16">
        <f t="shared" si="11"/>
        <v>5650</v>
      </c>
      <c r="V114" s="15">
        <f t="shared" si="12"/>
        <v>5650</v>
      </c>
      <c r="W114" s="15">
        <f t="shared" si="13"/>
        <v>0</v>
      </c>
      <c r="X114" s="16">
        <f t="shared" si="14"/>
        <v>65550</v>
      </c>
    </row>
    <row r="115" spans="1:24" s="20" customFormat="1">
      <c r="A115" s="15">
        <v>112</v>
      </c>
      <c r="B115" s="17">
        <v>116</v>
      </c>
      <c r="C115" s="18" t="s">
        <v>563</v>
      </c>
      <c r="D115" s="21">
        <v>0</v>
      </c>
      <c r="E115" s="21">
        <v>0</v>
      </c>
      <c r="F115" s="21">
        <v>4592</v>
      </c>
      <c r="G115" s="21">
        <v>0</v>
      </c>
      <c r="H115" s="21">
        <v>1167</v>
      </c>
      <c r="I115" s="21">
        <v>1968</v>
      </c>
      <c r="J115" s="21" t="s">
        <v>1004</v>
      </c>
      <c r="K115" s="16">
        <f>+(D115*50-E115*23)+(F115*100-G115*73)+(H115*100+I115*100)</f>
        <v>772700</v>
      </c>
      <c r="L115" s="16">
        <v>0</v>
      </c>
      <c r="M115" s="16">
        <v>0</v>
      </c>
      <c r="N115" s="16">
        <f t="shared" si="10"/>
        <v>0</v>
      </c>
      <c r="O115" s="16">
        <v>-83520</v>
      </c>
      <c r="P115" s="16">
        <v>0</v>
      </c>
      <c r="Q115" s="16">
        <f t="shared" si="15"/>
        <v>689180</v>
      </c>
      <c r="R115" s="16">
        <v>0</v>
      </c>
      <c r="S115" s="16">
        <v>68900</v>
      </c>
      <c r="T115" s="16">
        <v>68900</v>
      </c>
      <c r="U115" s="16">
        <f t="shared" si="11"/>
        <v>68900</v>
      </c>
      <c r="V115" s="15">
        <f t="shared" si="12"/>
        <v>68900</v>
      </c>
      <c r="W115" s="15">
        <f t="shared" si="13"/>
        <v>0</v>
      </c>
      <c r="X115" s="16">
        <f t="shared" si="14"/>
        <v>620280</v>
      </c>
    </row>
    <row r="116" spans="1:24" s="20" customFormat="1">
      <c r="A116" s="15">
        <v>113</v>
      </c>
      <c r="B116" s="17">
        <v>169</v>
      </c>
      <c r="C116" s="18" t="s">
        <v>646</v>
      </c>
      <c r="D116" s="21">
        <v>0</v>
      </c>
      <c r="E116" s="21">
        <v>0</v>
      </c>
      <c r="F116" s="21">
        <v>93294</v>
      </c>
      <c r="G116" s="21">
        <v>0</v>
      </c>
      <c r="H116" s="21">
        <v>5240</v>
      </c>
      <c r="I116" s="21">
        <v>8928</v>
      </c>
      <c r="J116" s="21" t="s">
        <v>1019</v>
      </c>
      <c r="K116" s="16">
        <f>+(D116*50-E116*23)+(F116*50-G116*23)+(H116*25+I116*25)</f>
        <v>5018900</v>
      </c>
      <c r="L116" s="16">
        <v>0</v>
      </c>
      <c r="M116" s="16">
        <v>0</v>
      </c>
      <c r="N116" s="16">
        <f t="shared" si="10"/>
        <v>0</v>
      </c>
      <c r="O116" s="16">
        <v>-319883</v>
      </c>
      <c r="P116" s="16">
        <v>0</v>
      </c>
      <c r="Q116" s="16">
        <f t="shared" si="15"/>
        <v>4699017</v>
      </c>
      <c r="R116" s="16">
        <v>0</v>
      </c>
      <c r="S116" s="16">
        <v>2018200</v>
      </c>
      <c r="T116" s="16">
        <v>501890</v>
      </c>
      <c r="U116" s="16">
        <f t="shared" si="11"/>
        <v>501890</v>
      </c>
      <c r="V116" s="15">
        <f t="shared" si="12"/>
        <v>501890</v>
      </c>
      <c r="W116" s="15">
        <f t="shared" si="13"/>
        <v>0</v>
      </c>
      <c r="X116" s="16">
        <f t="shared" si="14"/>
        <v>4197127</v>
      </c>
    </row>
    <row r="117" spans="1:24" s="20" customFormat="1">
      <c r="A117" s="15">
        <v>114</v>
      </c>
      <c r="B117" s="17">
        <v>514</v>
      </c>
      <c r="C117" s="18" t="s">
        <v>982</v>
      </c>
      <c r="D117" s="21">
        <v>0</v>
      </c>
      <c r="E117" s="21">
        <v>0</v>
      </c>
      <c r="F117" s="21">
        <v>178</v>
      </c>
      <c r="G117" s="21">
        <v>0</v>
      </c>
      <c r="H117" s="21">
        <v>32</v>
      </c>
      <c r="I117" s="21">
        <v>6</v>
      </c>
      <c r="J117" s="21" t="s">
        <v>1019</v>
      </c>
      <c r="K117" s="16">
        <f>+(D117*50-E117*23)+(F117*50-G117*23)+(H117*25+I117*25)</f>
        <v>9850</v>
      </c>
      <c r="L117" s="16">
        <v>0</v>
      </c>
      <c r="M117" s="16">
        <v>0</v>
      </c>
      <c r="N117" s="16">
        <f t="shared" si="10"/>
        <v>0</v>
      </c>
      <c r="O117" s="16">
        <v>0</v>
      </c>
      <c r="P117" s="16">
        <v>0</v>
      </c>
      <c r="Q117" s="16">
        <f t="shared" si="15"/>
        <v>9850</v>
      </c>
      <c r="R117" s="16">
        <v>0</v>
      </c>
      <c r="S117" s="16">
        <v>49350</v>
      </c>
      <c r="T117" s="16">
        <v>985</v>
      </c>
      <c r="U117" s="16">
        <f t="shared" si="11"/>
        <v>985</v>
      </c>
      <c r="V117" s="15">
        <f t="shared" si="12"/>
        <v>985</v>
      </c>
      <c r="W117" s="15">
        <f t="shared" si="13"/>
        <v>0</v>
      </c>
      <c r="X117" s="16">
        <f t="shared" si="14"/>
        <v>8865</v>
      </c>
    </row>
    <row r="118" spans="1:24" s="20" customFormat="1">
      <c r="A118" s="15">
        <v>115</v>
      </c>
      <c r="B118" s="17">
        <v>871</v>
      </c>
      <c r="C118" s="18" t="s">
        <v>888</v>
      </c>
      <c r="D118" s="21">
        <v>0</v>
      </c>
      <c r="E118" s="21">
        <v>0</v>
      </c>
      <c r="F118" s="21">
        <v>26103</v>
      </c>
      <c r="G118" s="21">
        <v>0</v>
      </c>
      <c r="H118" s="21">
        <v>249</v>
      </c>
      <c r="I118" s="21">
        <v>1343</v>
      </c>
      <c r="J118" s="21" t="s">
        <v>1019</v>
      </c>
      <c r="K118" s="16">
        <f>+(D118*50-E118*23)+(F118*50-G118*23)+(H118*25+I118*25)</f>
        <v>1344950</v>
      </c>
      <c r="L118" s="16">
        <v>0</v>
      </c>
      <c r="M118" s="16">
        <v>0</v>
      </c>
      <c r="N118" s="16">
        <f t="shared" si="10"/>
        <v>0</v>
      </c>
      <c r="O118" s="16">
        <v>-38498</v>
      </c>
      <c r="P118" s="16">
        <v>0</v>
      </c>
      <c r="Q118" s="16">
        <f t="shared" si="15"/>
        <v>1306452</v>
      </c>
      <c r="R118" s="16">
        <v>0</v>
      </c>
      <c r="S118" s="16">
        <v>564550</v>
      </c>
      <c r="T118" s="16">
        <v>134495</v>
      </c>
      <c r="U118" s="16">
        <f t="shared" si="11"/>
        <v>134495</v>
      </c>
      <c r="V118" s="15">
        <f t="shared" si="12"/>
        <v>134495</v>
      </c>
      <c r="W118" s="15">
        <f t="shared" si="13"/>
        <v>0</v>
      </c>
      <c r="X118" s="16">
        <f t="shared" si="14"/>
        <v>1171957</v>
      </c>
    </row>
    <row r="119" spans="1:24" s="20" customFormat="1">
      <c r="A119" s="25">
        <v>116</v>
      </c>
      <c r="B119" s="17">
        <v>873</v>
      </c>
      <c r="C119" s="18" t="s">
        <v>889</v>
      </c>
      <c r="D119" s="21">
        <v>0</v>
      </c>
      <c r="E119" s="21">
        <v>0</v>
      </c>
      <c r="F119" s="21">
        <v>598</v>
      </c>
      <c r="G119" s="21">
        <v>0</v>
      </c>
      <c r="H119" s="21">
        <v>58</v>
      </c>
      <c r="I119" s="21">
        <v>279</v>
      </c>
      <c r="J119" s="21" t="s">
        <v>1004</v>
      </c>
      <c r="K119" s="16">
        <f>+(D119*50-E119*23)+(F119*100-G119*73)+(H119*100+I119*100)</f>
        <v>93500</v>
      </c>
      <c r="L119" s="16">
        <v>0</v>
      </c>
      <c r="M119" s="16">
        <v>0</v>
      </c>
      <c r="N119" s="16">
        <f t="shared" si="10"/>
        <v>0</v>
      </c>
      <c r="O119" s="16">
        <v>0</v>
      </c>
      <c r="P119" s="16">
        <v>0</v>
      </c>
      <c r="Q119" s="16">
        <f t="shared" si="15"/>
        <v>93500</v>
      </c>
      <c r="R119" s="16">
        <v>0</v>
      </c>
      <c r="S119" s="16">
        <v>51375</v>
      </c>
      <c r="T119" s="16">
        <v>9350</v>
      </c>
      <c r="U119" s="16">
        <f t="shared" si="11"/>
        <v>9350</v>
      </c>
      <c r="V119" s="15">
        <f t="shared" si="12"/>
        <v>9350</v>
      </c>
      <c r="W119" s="15">
        <f t="shared" si="13"/>
        <v>0</v>
      </c>
      <c r="X119" s="16">
        <f t="shared" si="14"/>
        <v>84150</v>
      </c>
    </row>
    <row r="120" spans="1:24" s="20" customFormat="1">
      <c r="A120" s="15">
        <v>117</v>
      </c>
      <c r="B120" s="17">
        <v>830</v>
      </c>
      <c r="C120" s="18" t="s">
        <v>872</v>
      </c>
      <c r="D120" s="21">
        <v>0</v>
      </c>
      <c r="E120" s="21">
        <v>0</v>
      </c>
      <c r="F120" s="21">
        <v>107</v>
      </c>
      <c r="G120" s="21">
        <v>107</v>
      </c>
      <c r="H120" s="21">
        <v>0</v>
      </c>
      <c r="I120" s="21">
        <v>0</v>
      </c>
      <c r="J120" s="21" t="s">
        <v>1019</v>
      </c>
      <c r="K120" s="16">
        <f>+(D120*50-E120*23)+(F120*50-G120*23)+(H120*25+I120*25)</f>
        <v>2889</v>
      </c>
      <c r="L120" s="16">
        <v>0</v>
      </c>
      <c r="M120" s="16">
        <v>0</v>
      </c>
      <c r="N120" s="16">
        <f t="shared" si="10"/>
        <v>0</v>
      </c>
      <c r="O120" s="16">
        <v>0</v>
      </c>
      <c r="P120" s="16">
        <v>0</v>
      </c>
      <c r="Q120" s="16">
        <f t="shared" si="15"/>
        <v>2889</v>
      </c>
      <c r="R120" s="16">
        <v>0</v>
      </c>
      <c r="S120" s="16">
        <v>25</v>
      </c>
      <c r="T120" s="16">
        <v>25</v>
      </c>
      <c r="U120" s="16">
        <f t="shared" si="11"/>
        <v>25</v>
      </c>
      <c r="V120" s="15">
        <f t="shared" si="12"/>
        <v>25</v>
      </c>
      <c r="W120" s="15">
        <f t="shared" si="13"/>
        <v>0</v>
      </c>
      <c r="X120" s="16">
        <f t="shared" si="14"/>
        <v>2864</v>
      </c>
    </row>
    <row r="121" spans="1:24" s="20" customFormat="1">
      <c r="A121" s="15">
        <v>118</v>
      </c>
      <c r="B121" s="17">
        <v>643</v>
      </c>
      <c r="C121" s="18" t="s">
        <v>717</v>
      </c>
      <c r="D121" s="21">
        <v>0</v>
      </c>
      <c r="E121" s="21">
        <v>0</v>
      </c>
      <c r="F121" s="21">
        <v>1708</v>
      </c>
      <c r="G121" s="21">
        <v>0</v>
      </c>
      <c r="H121" s="21">
        <v>219</v>
      </c>
      <c r="I121" s="21">
        <v>940</v>
      </c>
      <c r="J121" s="21" t="s">
        <v>1019</v>
      </c>
      <c r="K121" s="16">
        <f>+(D121*50-E121*23)+(F121*50-G121*23)+(H121*25+I121*25)</f>
        <v>114375</v>
      </c>
      <c r="L121" s="16">
        <v>0</v>
      </c>
      <c r="M121" s="16">
        <v>0</v>
      </c>
      <c r="N121" s="16">
        <f t="shared" si="10"/>
        <v>0</v>
      </c>
      <c r="O121" s="16">
        <v>-48375</v>
      </c>
      <c r="P121" s="16">
        <v>0</v>
      </c>
      <c r="Q121" s="16">
        <f t="shared" si="15"/>
        <v>66000</v>
      </c>
      <c r="R121" s="16">
        <v>0</v>
      </c>
      <c r="S121" s="16">
        <v>38225</v>
      </c>
      <c r="T121" s="16">
        <v>11438</v>
      </c>
      <c r="U121" s="16">
        <f t="shared" si="11"/>
        <v>11438</v>
      </c>
      <c r="V121" s="15">
        <f t="shared" si="12"/>
        <v>11438</v>
      </c>
      <c r="W121" s="15">
        <f t="shared" si="13"/>
        <v>0</v>
      </c>
      <c r="X121" s="16">
        <f t="shared" si="14"/>
        <v>54562</v>
      </c>
    </row>
    <row r="122" spans="1:24" s="20" customFormat="1">
      <c r="A122" s="15">
        <v>119</v>
      </c>
      <c r="B122" s="17">
        <v>928</v>
      </c>
      <c r="C122" s="18" t="s">
        <v>1039</v>
      </c>
      <c r="D122" s="21">
        <v>0</v>
      </c>
      <c r="E122" s="21">
        <v>0</v>
      </c>
      <c r="F122" s="21">
        <v>0</v>
      </c>
      <c r="G122" s="21">
        <v>0</v>
      </c>
      <c r="H122" s="21">
        <v>0</v>
      </c>
      <c r="I122" s="21">
        <v>0</v>
      </c>
      <c r="J122" s="21" t="s">
        <v>1019</v>
      </c>
      <c r="K122" s="16">
        <f>+(D122*50-E122*23)+(F122*50-G122*23)+(H122*25+I122*25)</f>
        <v>0</v>
      </c>
      <c r="L122" s="16">
        <v>13476</v>
      </c>
      <c r="M122" s="16">
        <f>IF(L122&gt;0.1*K122,0.1*K122,L122)</f>
        <v>0</v>
      </c>
      <c r="N122" s="16">
        <f t="shared" si="10"/>
        <v>13476</v>
      </c>
      <c r="O122" s="16">
        <v>0</v>
      </c>
      <c r="P122" s="16">
        <v>0</v>
      </c>
      <c r="Q122" s="16">
        <f t="shared" si="15"/>
        <v>0</v>
      </c>
      <c r="R122" s="16">
        <v>0</v>
      </c>
      <c r="S122" s="16">
        <v>0</v>
      </c>
      <c r="T122" s="16">
        <v>0</v>
      </c>
      <c r="U122" s="16">
        <f t="shared" si="11"/>
        <v>0</v>
      </c>
      <c r="V122" s="15">
        <f t="shared" si="12"/>
        <v>0</v>
      </c>
      <c r="W122" s="15">
        <f t="shared" si="13"/>
        <v>0</v>
      </c>
      <c r="X122" s="16">
        <f t="shared" si="14"/>
        <v>0</v>
      </c>
    </row>
    <row r="123" spans="1:24" s="20" customFormat="1">
      <c r="A123" s="15">
        <v>120</v>
      </c>
      <c r="B123" s="17">
        <v>213</v>
      </c>
      <c r="C123" s="18" t="s">
        <v>672</v>
      </c>
      <c r="D123" s="21">
        <v>0</v>
      </c>
      <c r="E123" s="21">
        <v>0</v>
      </c>
      <c r="F123" s="21">
        <v>2898</v>
      </c>
      <c r="G123" s="21">
        <v>0</v>
      </c>
      <c r="H123" s="21">
        <v>112</v>
      </c>
      <c r="I123" s="21">
        <v>1259</v>
      </c>
      <c r="J123" s="21" t="s">
        <v>1019</v>
      </c>
      <c r="K123" s="16">
        <f>+(D123*50-E123*23)+(F123*50-G123*23)+(H123*25+I123*25)</f>
        <v>179175</v>
      </c>
      <c r="L123" s="16">
        <v>0</v>
      </c>
      <c r="M123" s="16">
        <v>0</v>
      </c>
      <c r="N123" s="16">
        <f t="shared" si="10"/>
        <v>0</v>
      </c>
      <c r="O123" s="16">
        <v>-31793</v>
      </c>
      <c r="P123" s="16">
        <v>0</v>
      </c>
      <c r="Q123" s="16">
        <f t="shared" si="15"/>
        <v>147382</v>
      </c>
      <c r="R123" s="16">
        <v>0</v>
      </c>
      <c r="S123" s="16">
        <v>37900</v>
      </c>
      <c r="T123" s="16">
        <v>17918</v>
      </c>
      <c r="U123" s="16">
        <f t="shared" si="11"/>
        <v>17918</v>
      </c>
      <c r="V123" s="15">
        <f t="shared" si="12"/>
        <v>17918</v>
      </c>
      <c r="W123" s="15">
        <f t="shared" si="13"/>
        <v>0</v>
      </c>
      <c r="X123" s="16">
        <f t="shared" si="14"/>
        <v>129464</v>
      </c>
    </row>
    <row r="124" spans="1:24" s="20" customFormat="1">
      <c r="A124" s="25">
        <v>121</v>
      </c>
      <c r="B124" s="17">
        <v>654</v>
      </c>
      <c r="C124" s="18" t="s">
        <v>740</v>
      </c>
      <c r="D124" s="21">
        <v>0</v>
      </c>
      <c r="E124" s="21">
        <v>0</v>
      </c>
      <c r="F124" s="21">
        <v>113364</v>
      </c>
      <c r="G124" s="21">
        <v>0</v>
      </c>
      <c r="H124" s="21">
        <v>23731</v>
      </c>
      <c r="I124" s="21">
        <v>45704</v>
      </c>
      <c r="J124" s="21" t="s">
        <v>1019</v>
      </c>
      <c r="K124" s="16">
        <f>+(D124*50-E124*23)+(F124*50-G124*23)+(H124*25+I124*25)</f>
        <v>7404075</v>
      </c>
      <c r="L124" s="16">
        <v>0</v>
      </c>
      <c r="M124" s="16">
        <v>0</v>
      </c>
      <c r="N124" s="16">
        <f t="shared" si="10"/>
        <v>0</v>
      </c>
      <c r="O124" s="16">
        <v>-1767285</v>
      </c>
      <c r="P124" s="16">
        <v>0</v>
      </c>
      <c r="Q124" s="16">
        <f t="shared" si="15"/>
        <v>5636790</v>
      </c>
      <c r="R124" s="16">
        <v>0</v>
      </c>
      <c r="S124" s="16">
        <v>3647625</v>
      </c>
      <c r="T124" s="16">
        <v>740408</v>
      </c>
      <c r="U124" s="16">
        <f t="shared" si="11"/>
        <v>740408</v>
      </c>
      <c r="V124" s="15">
        <f t="shared" si="12"/>
        <v>740408</v>
      </c>
      <c r="W124" s="15">
        <f t="shared" si="13"/>
        <v>0</v>
      </c>
      <c r="X124" s="16">
        <f t="shared" si="14"/>
        <v>4896382</v>
      </c>
    </row>
    <row r="125" spans="1:24" s="20" customFormat="1" ht="33">
      <c r="A125" s="15">
        <v>122</v>
      </c>
      <c r="B125" s="17">
        <v>985</v>
      </c>
      <c r="C125" s="18" t="s">
        <v>935</v>
      </c>
      <c r="D125" s="21">
        <v>1</v>
      </c>
      <c r="E125" s="21">
        <v>0</v>
      </c>
      <c r="F125" s="21">
        <v>3310</v>
      </c>
      <c r="G125" s="21">
        <v>43</v>
      </c>
      <c r="H125" s="21">
        <v>8</v>
      </c>
      <c r="I125" s="21">
        <v>291</v>
      </c>
      <c r="J125" s="21" t="s">
        <v>1004</v>
      </c>
      <c r="K125" s="16">
        <f>+(D125*50-E125*23)+(F125*100-G125*73)+(H125*100+I125*100)</f>
        <v>357811</v>
      </c>
      <c r="L125" s="16">
        <v>0</v>
      </c>
      <c r="M125" s="16">
        <v>0</v>
      </c>
      <c r="N125" s="16">
        <f t="shared" si="10"/>
        <v>0</v>
      </c>
      <c r="O125" s="16">
        <v>0</v>
      </c>
      <c r="P125" s="16">
        <v>0</v>
      </c>
      <c r="Q125" s="16">
        <f t="shared" si="15"/>
        <v>357811</v>
      </c>
      <c r="R125" s="16">
        <v>0</v>
      </c>
      <c r="S125" s="16">
        <v>81400</v>
      </c>
      <c r="T125" s="16">
        <v>35781</v>
      </c>
      <c r="U125" s="16">
        <f t="shared" si="11"/>
        <v>35781</v>
      </c>
      <c r="V125" s="15">
        <f t="shared" si="12"/>
        <v>35781</v>
      </c>
      <c r="W125" s="15">
        <f t="shared" si="13"/>
        <v>0</v>
      </c>
      <c r="X125" s="16">
        <f t="shared" si="14"/>
        <v>322030</v>
      </c>
    </row>
    <row r="126" spans="1:24" s="20" customFormat="1">
      <c r="A126" s="15">
        <v>123</v>
      </c>
      <c r="B126" s="17">
        <v>984</v>
      </c>
      <c r="C126" s="18" t="s">
        <v>933</v>
      </c>
      <c r="D126" s="21">
        <v>0</v>
      </c>
      <c r="E126" s="21">
        <v>0</v>
      </c>
      <c r="F126" s="21">
        <v>1628</v>
      </c>
      <c r="G126" s="21">
        <v>0</v>
      </c>
      <c r="H126" s="21">
        <v>5</v>
      </c>
      <c r="I126" s="21">
        <v>119</v>
      </c>
      <c r="J126" s="21" t="s">
        <v>1004</v>
      </c>
      <c r="K126" s="16">
        <f>+(D126*50-E126*23)+(F126*100-G126*73)+(H126*100+I126*100)</f>
        <v>175200</v>
      </c>
      <c r="L126" s="16">
        <v>0</v>
      </c>
      <c r="M126" s="16">
        <v>0</v>
      </c>
      <c r="N126" s="16">
        <f t="shared" si="10"/>
        <v>0</v>
      </c>
      <c r="O126" s="16">
        <v>0</v>
      </c>
      <c r="P126" s="16">
        <v>0</v>
      </c>
      <c r="Q126" s="16">
        <f t="shared" si="15"/>
        <v>175200</v>
      </c>
      <c r="R126" s="16">
        <v>0</v>
      </c>
      <c r="S126" s="16">
        <v>25025</v>
      </c>
      <c r="T126" s="16">
        <v>17520</v>
      </c>
      <c r="U126" s="16">
        <f t="shared" si="11"/>
        <v>17520</v>
      </c>
      <c r="V126" s="15">
        <f t="shared" si="12"/>
        <v>17520</v>
      </c>
      <c r="W126" s="15">
        <f t="shared" si="13"/>
        <v>0</v>
      </c>
      <c r="X126" s="16">
        <f t="shared" si="14"/>
        <v>157680</v>
      </c>
    </row>
    <row r="127" spans="1:24" s="20" customFormat="1">
      <c r="A127" s="15">
        <v>124</v>
      </c>
      <c r="B127" s="17">
        <v>658</v>
      </c>
      <c r="C127" s="18" t="s">
        <v>776</v>
      </c>
      <c r="D127" s="21">
        <v>0</v>
      </c>
      <c r="E127" s="21">
        <v>0</v>
      </c>
      <c r="F127" s="21">
        <v>29889</v>
      </c>
      <c r="G127" s="21">
        <v>0</v>
      </c>
      <c r="H127" s="21">
        <v>9007</v>
      </c>
      <c r="I127" s="21">
        <v>13946</v>
      </c>
      <c r="J127" s="21" t="s">
        <v>1019</v>
      </c>
      <c r="K127" s="16">
        <f>+(D127*50-E127*23)+(F127*50-G127*23)+(H127*25+I127*25)</f>
        <v>2068275</v>
      </c>
      <c r="L127" s="16">
        <v>0</v>
      </c>
      <c r="M127" s="16">
        <v>0</v>
      </c>
      <c r="N127" s="16">
        <f t="shared" si="10"/>
        <v>0</v>
      </c>
      <c r="O127" s="16">
        <v>-600840</v>
      </c>
      <c r="P127" s="16">
        <v>0</v>
      </c>
      <c r="Q127" s="16">
        <f t="shared" si="15"/>
        <v>1467435</v>
      </c>
      <c r="R127" s="16">
        <v>0</v>
      </c>
      <c r="S127" s="16">
        <v>1197050</v>
      </c>
      <c r="T127" s="16">
        <v>206828</v>
      </c>
      <c r="U127" s="16">
        <f t="shared" si="11"/>
        <v>206828</v>
      </c>
      <c r="V127" s="15">
        <f t="shared" si="12"/>
        <v>206828</v>
      </c>
      <c r="W127" s="15">
        <f t="shared" si="13"/>
        <v>0</v>
      </c>
      <c r="X127" s="16">
        <f t="shared" si="14"/>
        <v>1260607</v>
      </c>
    </row>
    <row r="128" spans="1:24" s="20" customFormat="1">
      <c r="A128" s="15">
        <v>125</v>
      </c>
      <c r="B128" s="17">
        <v>208</v>
      </c>
      <c r="C128" s="18" t="s">
        <v>650</v>
      </c>
      <c r="D128" s="21">
        <v>2</v>
      </c>
      <c r="E128" s="21">
        <v>0</v>
      </c>
      <c r="F128" s="21">
        <v>32084</v>
      </c>
      <c r="G128" s="21">
        <v>0</v>
      </c>
      <c r="H128" s="21">
        <v>2030</v>
      </c>
      <c r="I128" s="21">
        <v>18007</v>
      </c>
      <c r="J128" s="21" t="s">
        <v>1004</v>
      </c>
      <c r="K128" s="16">
        <f>+(D128*50-E128*23)+(F128*100-G128*73)+(H128*100+I128*100)</f>
        <v>5212200</v>
      </c>
      <c r="L128" s="16">
        <v>0</v>
      </c>
      <c r="M128" s="16">
        <v>0</v>
      </c>
      <c r="N128" s="16">
        <f t="shared" si="10"/>
        <v>0</v>
      </c>
      <c r="O128" s="16">
        <v>0</v>
      </c>
      <c r="P128" s="16">
        <v>0</v>
      </c>
      <c r="Q128" s="16">
        <f t="shared" si="15"/>
        <v>5212200</v>
      </c>
      <c r="R128" s="16">
        <v>0</v>
      </c>
      <c r="S128" s="16">
        <v>422375</v>
      </c>
      <c r="T128" s="16">
        <v>422375</v>
      </c>
      <c r="U128" s="16">
        <f t="shared" si="11"/>
        <v>422375</v>
      </c>
      <c r="V128" s="15">
        <f t="shared" si="12"/>
        <v>422375</v>
      </c>
      <c r="W128" s="15">
        <f t="shared" si="13"/>
        <v>0</v>
      </c>
      <c r="X128" s="16">
        <f t="shared" si="14"/>
        <v>4789825</v>
      </c>
    </row>
    <row r="129" spans="1:24" s="20" customFormat="1">
      <c r="A129" s="25">
        <v>126</v>
      </c>
      <c r="B129" s="17">
        <v>644</v>
      </c>
      <c r="C129" s="18" t="s">
        <v>718</v>
      </c>
      <c r="D129" s="21">
        <v>0</v>
      </c>
      <c r="E129" s="21">
        <v>0</v>
      </c>
      <c r="F129" s="21">
        <v>198</v>
      </c>
      <c r="G129" s="21">
        <v>0</v>
      </c>
      <c r="H129" s="21">
        <v>12</v>
      </c>
      <c r="I129" s="21">
        <v>88</v>
      </c>
      <c r="J129" s="21" t="s">
        <v>1004</v>
      </c>
      <c r="K129" s="16">
        <f>+(D129*50-E129*23)+(F129*100-G129*73)+(H129*100+I129*100)</f>
        <v>29800</v>
      </c>
      <c r="L129" s="16">
        <v>0</v>
      </c>
      <c r="M129" s="16">
        <v>0</v>
      </c>
      <c r="N129" s="16">
        <f t="shared" si="10"/>
        <v>0</v>
      </c>
      <c r="O129" s="16">
        <v>0</v>
      </c>
      <c r="P129" s="16">
        <v>0</v>
      </c>
      <c r="Q129" s="16">
        <f t="shared" si="15"/>
        <v>29800</v>
      </c>
      <c r="R129" s="16">
        <v>0</v>
      </c>
      <c r="S129" s="16">
        <v>2800</v>
      </c>
      <c r="T129" s="16">
        <v>2800</v>
      </c>
      <c r="U129" s="16">
        <f t="shared" si="11"/>
        <v>2800</v>
      </c>
      <c r="V129" s="15">
        <f t="shared" si="12"/>
        <v>2800</v>
      </c>
      <c r="W129" s="15">
        <f t="shared" si="13"/>
        <v>0</v>
      </c>
      <c r="X129" s="16">
        <f t="shared" si="14"/>
        <v>27000</v>
      </c>
    </row>
    <row r="130" spans="1:24" s="20" customFormat="1">
      <c r="A130" s="15">
        <v>127</v>
      </c>
      <c r="B130" s="17">
        <v>641</v>
      </c>
      <c r="C130" s="18" t="s">
        <v>714</v>
      </c>
      <c r="D130" s="21">
        <v>0</v>
      </c>
      <c r="E130" s="21">
        <v>0</v>
      </c>
      <c r="F130" s="21">
        <v>1176</v>
      </c>
      <c r="G130" s="21">
        <v>0</v>
      </c>
      <c r="H130" s="21">
        <v>101</v>
      </c>
      <c r="I130" s="21">
        <v>319</v>
      </c>
      <c r="J130" s="21" t="s">
        <v>1019</v>
      </c>
      <c r="K130" s="16">
        <f>+(D130*50-E130*23)+(F130*50-G130*23)+(H130*25+I130*25)</f>
        <v>69300</v>
      </c>
      <c r="L130" s="16">
        <v>0</v>
      </c>
      <c r="M130" s="16">
        <v>0</v>
      </c>
      <c r="N130" s="16">
        <f t="shared" si="10"/>
        <v>0</v>
      </c>
      <c r="O130" s="16">
        <v>-8078</v>
      </c>
      <c r="P130" s="16">
        <v>0</v>
      </c>
      <c r="Q130" s="16">
        <f t="shared" si="15"/>
        <v>61222</v>
      </c>
      <c r="R130" s="16">
        <v>0</v>
      </c>
      <c r="S130" s="16">
        <v>25675</v>
      </c>
      <c r="T130" s="16">
        <v>6930</v>
      </c>
      <c r="U130" s="16">
        <f t="shared" si="11"/>
        <v>6930</v>
      </c>
      <c r="V130" s="15">
        <f t="shared" si="12"/>
        <v>6930</v>
      </c>
      <c r="W130" s="15">
        <f t="shared" si="13"/>
        <v>0</v>
      </c>
      <c r="X130" s="16">
        <f t="shared" si="14"/>
        <v>54292</v>
      </c>
    </row>
    <row r="131" spans="1:24" s="20" customFormat="1">
      <c r="A131" s="15">
        <v>128</v>
      </c>
      <c r="B131" s="17">
        <v>620</v>
      </c>
      <c r="C131" s="18" t="s">
        <v>690</v>
      </c>
      <c r="D131" s="21">
        <v>0</v>
      </c>
      <c r="E131" s="21">
        <v>0</v>
      </c>
      <c r="F131" s="21">
        <v>5154</v>
      </c>
      <c r="G131" s="21">
        <v>0</v>
      </c>
      <c r="H131" s="21">
        <v>890</v>
      </c>
      <c r="I131" s="21">
        <v>2162</v>
      </c>
      <c r="J131" s="21" t="s">
        <v>1004</v>
      </c>
      <c r="K131" s="16">
        <f>+(D131*50-E131*23)+(F131*100-G131*73)+(H131*100+I131*100)</f>
        <v>820600</v>
      </c>
      <c r="L131" s="16">
        <v>0</v>
      </c>
      <c r="M131" s="16">
        <v>0</v>
      </c>
      <c r="N131" s="16">
        <f t="shared" si="10"/>
        <v>0</v>
      </c>
      <c r="O131" s="16">
        <v>0</v>
      </c>
      <c r="P131" s="16">
        <v>0</v>
      </c>
      <c r="Q131" s="16">
        <f t="shared" si="15"/>
        <v>820600</v>
      </c>
      <c r="R131" s="16">
        <v>0</v>
      </c>
      <c r="S131" s="16">
        <v>147000</v>
      </c>
      <c r="T131" s="16">
        <v>82060</v>
      </c>
      <c r="U131" s="16">
        <f t="shared" si="11"/>
        <v>82060</v>
      </c>
      <c r="V131" s="15">
        <f t="shared" si="12"/>
        <v>82060</v>
      </c>
      <c r="W131" s="15">
        <f t="shared" si="13"/>
        <v>0</v>
      </c>
      <c r="X131" s="16">
        <f t="shared" si="14"/>
        <v>738540</v>
      </c>
    </row>
    <row r="132" spans="1:24" s="20" customFormat="1">
      <c r="A132" s="25">
        <v>129</v>
      </c>
      <c r="B132" s="17">
        <v>696</v>
      </c>
      <c r="C132" s="18" t="s">
        <v>797</v>
      </c>
      <c r="D132" s="21">
        <v>0</v>
      </c>
      <c r="E132" s="21">
        <v>0</v>
      </c>
      <c r="F132" s="21">
        <v>2131</v>
      </c>
      <c r="G132" s="21">
        <v>0</v>
      </c>
      <c r="H132" s="21">
        <v>49</v>
      </c>
      <c r="I132" s="21">
        <v>173</v>
      </c>
      <c r="J132" s="21" t="s">
        <v>1004</v>
      </c>
      <c r="K132" s="16">
        <f>+(D132*50-E132*23)+(F132*100-G132*73)+(H132*100+I132*100)</f>
        <v>235300</v>
      </c>
      <c r="L132" s="16">
        <v>0</v>
      </c>
      <c r="M132" s="16">
        <v>0</v>
      </c>
      <c r="N132" s="16">
        <f t="shared" ref="N132:N143" si="18">+L132-M132</f>
        <v>0</v>
      </c>
      <c r="O132" s="16">
        <v>0</v>
      </c>
      <c r="P132" s="16">
        <v>0</v>
      </c>
      <c r="Q132" s="16">
        <f t="shared" si="15"/>
        <v>235300</v>
      </c>
      <c r="R132" s="16">
        <v>0</v>
      </c>
      <c r="S132" s="16">
        <v>438675</v>
      </c>
      <c r="T132" s="16">
        <v>23530</v>
      </c>
      <c r="U132" s="16">
        <f t="shared" si="11"/>
        <v>23530</v>
      </c>
      <c r="V132" s="15">
        <f t="shared" si="12"/>
        <v>23530</v>
      </c>
      <c r="W132" s="15">
        <f t="shared" si="13"/>
        <v>0</v>
      </c>
      <c r="X132" s="16">
        <f t="shared" si="14"/>
        <v>211770</v>
      </c>
    </row>
    <row r="133" spans="1:24" s="20" customFormat="1">
      <c r="A133" s="15">
        <v>130</v>
      </c>
      <c r="B133" s="17">
        <v>656</v>
      </c>
      <c r="C133" s="18" t="s">
        <v>770</v>
      </c>
      <c r="D133" s="21">
        <v>2</v>
      </c>
      <c r="E133" s="21">
        <v>0</v>
      </c>
      <c r="F133" s="21">
        <v>25758</v>
      </c>
      <c r="G133" s="21">
        <v>0</v>
      </c>
      <c r="H133" s="21">
        <v>2377</v>
      </c>
      <c r="I133" s="21">
        <v>6354</v>
      </c>
      <c r="J133" s="21" t="s">
        <v>1019</v>
      </c>
      <c r="K133" s="16">
        <f>+(D133*50-E133*23)+(F133*50-G133*23)+(H133*25+I133*25)</f>
        <v>1506275</v>
      </c>
      <c r="L133" s="16">
        <v>0</v>
      </c>
      <c r="M133" s="16">
        <v>0</v>
      </c>
      <c r="N133" s="16">
        <f t="shared" si="18"/>
        <v>0</v>
      </c>
      <c r="O133" s="16">
        <f>-276503-45</f>
        <v>-276548</v>
      </c>
      <c r="P133" s="16">
        <v>0</v>
      </c>
      <c r="Q133" s="16">
        <f t="shared" ref="Q133:Q143" si="19">+K133+O133</f>
        <v>1229727</v>
      </c>
      <c r="R133" s="16">
        <v>0</v>
      </c>
      <c r="S133" s="16">
        <v>732300</v>
      </c>
      <c r="T133" s="16">
        <v>150628</v>
      </c>
      <c r="U133" s="16">
        <f t="shared" si="11"/>
        <v>150628</v>
      </c>
      <c r="V133" s="15">
        <f t="shared" si="12"/>
        <v>150628</v>
      </c>
      <c r="W133" s="15">
        <f t="shared" si="13"/>
        <v>0</v>
      </c>
      <c r="X133" s="16">
        <f t="shared" si="14"/>
        <v>1079099</v>
      </c>
    </row>
    <row r="134" spans="1:24" s="20" customFormat="1">
      <c r="A134" s="15">
        <v>131</v>
      </c>
      <c r="B134" s="17">
        <v>655</v>
      </c>
      <c r="C134" s="18" t="s">
        <v>767</v>
      </c>
      <c r="D134" s="21">
        <v>0</v>
      </c>
      <c r="E134" s="21">
        <v>0</v>
      </c>
      <c r="F134" s="21">
        <v>600</v>
      </c>
      <c r="G134" s="21">
        <v>0</v>
      </c>
      <c r="H134" s="21">
        <v>53</v>
      </c>
      <c r="I134" s="21">
        <v>184</v>
      </c>
      <c r="J134" s="21" t="s">
        <v>1004</v>
      </c>
      <c r="K134" s="16">
        <f>+(D134*50-E134*23)+(F134*100-G134*73)+(H134*100+I134*100)</f>
        <v>83700</v>
      </c>
      <c r="L134" s="16">
        <v>0</v>
      </c>
      <c r="M134" s="16">
        <v>0</v>
      </c>
      <c r="N134" s="16">
        <f t="shared" si="18"/>
        <v>0</v>
      </c>
      <c r="O134" s="16">
        <v>0</v>
      </c>
      <c r="P134" s="16">
        <v>0</v>
      </c>
      <c r="Q134" s="16">
        <f t="shared" si="19"/>
        <v>83700</v>
      </c>
      <c r="R134" s="16">
        <v>0</v>
      </c>
      <c r="S134" s="16">
        <v>27300</v>
      </c>
      <c r="T134" s="16">
        <v>8370</v>
      </c>
      <c r="U134" s="16">
        <f t="shared" ref="U134:U143" si="20">+R134+T134</f>
        <v>8370</v>
      </c>
      <c r="V134" s="15">
        <f t="shared" ref="V134:V143" si="21">IF(U134&gt;Q134,Q134,U134)</f>
        <v>8370</v>
      </c>
      <c r="W134" s="15">
        <f t="shared" ref="W134:W143" si="22">+U134-V134</f>
        <v>0</v>
      </c>
      <c r="X134" s="16">
        <f t="shared" ref="X134:X143" si="23">+Q134-V134</f>
        <v>75330</v>
      </c>
    </row>
    <row r="135" spans="1:24" s="20" customFormat="1">
      <c r="A135" s="15">
        <v>132</v>
      </c>
      <c r="B135" s="17">
        <v>126</v>
      </c>
      <c r="C135" s="18" t="s">
        <v>579</v>
      </c>
      <c r="D135" s="21">
        <v>0</v>
      </c>
      <c r="E135" s="21">
        <v>0</v>
      </c>
      <c r="F135" s="21">
        <v>478</v>
      </c>
      <c r="G135" s="21">
        <v>14</v>
      </c>
      <c r="H135" s="21">
        <v>72</v>
      </c>
      <c r="I135" s="21">
        <v>168</v>
      </c>
      <c r="J135" s="21" t="s">
        <v>1019</v>
      </c>
      <c r="K135" s="16">
        <f t="shared" ref="K135:K143" si="24">+(D135*50-E135*23)+(F135*50-G135*23)+(H135*25+I135*25)</f>
        <v>29578</v>
      </c>
      <c r="L135" s="16">
        <v>0</v>
      </c>
      <c r="M135" s="16">
        <v>0</v>
      </c>
      <c r="N135" s="16">
        <f t="shared" si="18"/>
        <v>0</v>
      </c>
      <c r="O135" s="16">
        <v>-6150</v>
      </c>
      <c r="P135" s="16">
        <v>0</v>
      </c>
      <c r="Q135" s="16">
        <f t="shared" si="19"/>
        <v>23428</v>
      </c>
      <c r="R135" s="16">
        <v>0</v>
      </c>
      <c r="S135" s="16">
        <v>2825</v>
      </c>
      <c r="T135" s="16">
        <v>2825</v>
      </c>
      <c r="U135" s="16">
        <f t="shared" si="20"/>
        <v>2825</v>
      </c>
      <c r="V135" s="15">
        <f t="shared" si="21"/>
        <v>2825</v>
      </c>
      <c r="W135" s="15">
        <f t="shared" si="22"/>
        <v>0</v>
      </c>
      <c r="X135" s="16">
        <f t="shared" si="23"/>
        <v>20603</v>
      </c>
    </row>
    <row r="136" spans="1:24" s="20" customFormat="1">
      <c r="A136" s="15">
        <v>133</v>
      </c>
      <c r="B136" s="17">
        <v>125</v>
      </c>
      <c r="C136" s="18" t="s">
        <v>577</v>
      </c>
      <c r="D136" s="21">
        <v>0</v>
      </c>
      <c r="E136" s="21">
        <v>0</v>
      </c>
      <c r="F136" s="21">
        <v>244</v>
      </c>
      <c r="G136" s="21">
        <v>7</v>
      </c>
      <c r="H136" s="21">
        <v>87</v>
      </c>
      <c r="I136" s="21">
        <v>171</v>
      </c>
      <c r="J136" s="21" t="s">
        <v>1019</v>
      </c>
      <c r="K136" s="16">
        <f t="shared" si="24"/>
        <v>18489</v>
      </c>
      <c r="L136" s="16">
        <v>0</v>
      </c>
      <c r="M136" s="16">
        <v>0</v>
      </c>
      <c r="N136" s="16">
        <f t="shared" si="18"/>
        <v>0</v>
      </c>
      <c r="O136" s="16">
        <v>-11750</v>
      </c>
      <c r="P136" s="16">
        <v>0</v>
      </c>
      <c r="Q136" s="16">
        <f t="shared" si="19"/>
        <v>6739</v>
      </c>
      <c r="R136" s="16">
        <v>0</v>
      </c>
      <c r="S136" s="16">
        <v>500</v>
      </c>
      <c r="T136" s="16">
        <v>500</v>
      </c>
      <c r="U136" s="16">
        <f t="shared" si="20"/>
        <v>500</v>
      </c>
      <c r="V136" s="15">
        <f t="shared" si="21"/>
        <v>500</v>
      </c>
      <c r="W136" s="15">
        <f t="shared" si="22"/>
        <v>0</v>
      </c>
      <c r="X136" s="16">
        <f t="shared" si="23"/>
        <v>6239</v>
      </c>
    </row>
    <row r="137" spans="1:24" s="20" customFormat="1">
      <c r="A137" s="25">
        <v>134</v>
      </c>
      <c r="B137" s="17">
        <v>134</v>
      </c>
      <c r="C137" s="18" t="s">
        <v>592</v>
      </c>
      <c r="D137" s="21">
        <v>0</v>
      </c>
      <c r="E137" s="21">
        <v>0</v>
      </c>
      <c r="F137" s="21">
        <v>1338</v>
      </c>
      <c r="G137" s="21">
        <v>21</v>
      </c>
      <c r="H137" s="21">
        <v>573</v>
      </c>
      <c r="I137" s="21">
        <v>1301</v>
      </c>
      <c r="J137" s="21" t="s">
        <v>1019</v>
      </c>
      <c r="K137" s="16">
        <f t="shared" si="24"/>
        <v>113267</v>
      </c>
      <c r="L137" s="16">
        <v>0</v>
      </c>
      <c r="M137" s="16">
        <v>0</v>
      </c>
      <c r="N137" s="16">
        <f t="shared" si="18"/>
        <v>0</v>
      </c>
      <c r="O137" s="16">
        <v>-51811</v>
      </c>
      <c r="P137" s="16">
        <v>0</v>
      </c>
      <c r="Q137" s="16">
        <f t="shared" si="19"/>
        <v>61456</v>
      </c>
      <c r="R137" s="16">
        <v>0</v>
      </c>
      <c r="S137" s="16">
        <v>34425</v>
      </c>
      <c r="T137" s="16">
        <v>11327</v>
      </c>
      <c r="U137" s="16">
        <f t="shared" si="20"/>
        <v>11327</v>
      </c>
      <c r="V137" s="15">
        <f t="shared" si="21"/>
        <v>11327</v>
      </c>
      <c r="W137" s="15">
        <f t="shared" si="22"/>
        <v>0</v>
      </c>
      <c r="X137" s="16">
        <f t="shared" si="23"/>
        <v>50129</v>
      </c>
    </row>
    <row r="138" spans="1:24" s="20" customFormat="1">
      <c r="A138" s="15">
        <v>135</v>
      </c>
      <c r="B138" s="17">
        <v>207</v>
      </c>
      <c r="C138" s="18" t="s">
        <v>1040</v>
      </c>
      <c r="D138" s="21">
        <v>0</v>
      </c>
      <c r="E138" s="21">
        <v>0</v>
      </c>
      <c r="F138" s="21">
        <v>0</v>
      </c>
      <c r="G138" s="21">
        <v>0</v>
      </c>
      <c r="H138" s="21">
        <v>0</v>
      </c>
      <c r="I138" s="21">
        <v>0</v>
      </c>
      <c r="J138" s="21" t="s">
        <v>1019</v>
      </c>
      <c r="K138" s="16">
        <f t="shared" si="24"/>
        <v>0</v>
      </c>
      <c r="L138" s="16">
        <v>393145</v>
      </c>
      <c r="M138" s="16">
        <f>IF(L138&gt;0.1*K138,0.1*K138,L138)</f>
        <v>0</v>
      </c>
      <c r="N138" s="16">
        <f t="shared" si="18"/>
        <v>393145</v>
      </c>
      <c r="O138" s="16">
        <v>0</v>
      </c>
      <c r="P138" s="16">
        <v>0</v>
      </c>
      <c r="Q138" s="16">
        <f t="shared" si="19"/>
        <v>0</v>
      </c>
      <c r="R138" s="16">
        <v>0</v>
      </c>
      <c r="S138" s="16">
        <v>0</v>
      </c>
      <c r="T138" s="16">
        <v>0</v>
      </c>
      <c r="U138" s="16">
        <f t="shared" si="20"/>
        <v>0</v>
      </c>
      <c r="V138" s="15">
        <f t="shared" si="21"/>
        <v>0</v>
      </c>
      <c r="W138" s="15">
        <f t="shared" si="22"/>
        <v>0</v>
      </c>
      <c r="X138" s="16">
        <f t="shared" si="23"/>
        <v>0</v>
      </c>
    </row>
    <row r="139" spans="1:24" s="20" customFormat="1">
      <c r="A139" s="15">
        <v>136</v>
      </c>
      <c r="B139" s="17">
        <v>619</v>
      </c>
      <c r="C139" s="18" t="s">
        <v>689</v>
      </c>
      <c r="D139" s="21">
        <v>0</v>
      </c>
      <c r="E139" s="21">
        <v>0</v>
      </c>
      <c r="F139" s="21">
        <v>1778</v>
      </c>
      <c r="G139" s="21">
        <v>0</v>
      </c>
      <c r="H139" s="21">
        <v>279</v>
      </c>
      <c r="I139" s="21">
        <v>501</v>
      </c>
      <c r="J139" s="21" t="s">
        <v>1019</v>
      </c>
      <c r="K139" s="16">
        <f t="shared" si="24"/>
        <v>108400</v>
      </c>
      <c r="L139" s="16">
        <v>0</v>
      </c>
      <c r="M139" s="16">
        <f t="shared" ref="M139:M143" si="25">IF(L139&gt;0.1*K139,0.1*K139,L139)</f>
        <v>0</v>
      </c>
      <c r="N139" s="16">
        <f t="shared" si="18"/>
        <v>0</v>
      </c>
      <c r="O139" s="16">
        <v>-17505</v>
      </c>
      <c r="P139" s="16">
        <v>0</v>
      </c>
      <c r="Q139" s="16">
        <f t="shared" si="19"/>
        <v>90895</v>
      </c>
      <c r="R139" s="16">
        <v>0</v>
      </c>
      <c r="S139" s="16">
        <v>185100</v>
      </c>
      <c r="T139" s="16">
        <v>10840</v>
      </c>
      <c r="U139" s="16">
        <f t="shared" si="20"/>
        <v>10840</v>
      </c>
      <c r="V139" s="15">
        <f t="shared" si="21"/>
        <v>10840</v>
      </c>
      <c r="W139" s="15">
        <f t="shared" si="22"/>
        <v>0</v>
      </c>
      <c r="X139" s="16">
        <f t="shared" si="23"/>
        <v>80055</v>
      </c>
    </row>
    <row r="140" spans="1:24" s="20" customFormat="1">
      <c r="A140" s="15">
        <v>137</v>
      </c>
      <c r="B140" s="17">
        <v>856</v>
      </c>
      <c r="C140" s="18" t="s">
        <v>884</v>
      </c>
      <c r="D140" s="21">
        <v>0</v>
      </c>
      <c r="E140" s="21">
        <v>0</v>
      </c>
      <c r="F140" s="21">
        <v>103</v>
      </c>
      <c r="G140" s="21">
        <v>103</v>
      </c>
      <c r="H140" s="21">
        <v>0</v>
      </c>
      <c r="I140" s="21">
        <v>0</v>
      </c>
      <c r="J140" s="21" t="s">
        <v>1019</v>
      </c>
      <c r="K140" s="16">
        <f t="shared" si="24"/>
        <v>2781</v>
      </c>
      <c r="L140" s="16">
        <v>0</v>
      </c>
      <c r="M140" s="16">
        <f t="shared" si="25"/>
        <v>0</v>
      </c>
      <c r="N140" s="16">
        <f t="shared" si="18"/>
        <v>0</v>
      </c>
      <c r="O140" s="16">
        <v>0</v>
      </c>
      <c r="P140" s="16">
        <v>0</v>
      </c>
      <c r="Q140" s="16">
        <f t="shared" si="19"/>
        <v>2781</v>
      </c>
      <c r="R140" s="16">
        <v>0</v>
      </c>
      <c r="S140" s="16">
        <v>25</v>
      </c>
      <c r="T140" s="16">
        <v>25</v>
      </c>
      <c r="U140" s="16">
        <f t="shared" si="20"/>
        <v>25</v>
      </c>
      <c r="V140" s="15">
        <f t="shared" si="21"/>
        <v>25</v>
      </c>
      <c r="W140" s="15">
        <f t="shared" si="22"/>
        <v>0</v>
      </c>
      <c r="X140" s="16">
        <f t="shared" si="23"/>
        <v>2756</v>
      </c>
    </row>
    <row r="141" spans="1:24" s="20" customFormat="1">
      <c r="A141" s="15">
        <v>138</v>
      </c>
      <c r="B141" s="17">
        <v>854</v>
      </c>
      <c r="C141" s="18" t="s">
        <v>883</v>
      </c>
      <c r="D141" s="21">
        <v>0</v>
      </c>
      <c r="E141" s="21">
        <v>0</v>
      </c>
      <c r="F141" s="21">
        <v>27</v>
      </c>
      <c r="G141" s="21">
        <v>27</v>
      </c>
      <c r="H141" s="21">
        <v>0</v>
      </c>
      <c r="I141" s="21">
        <v>0</v>
      </c>
      <c r="J141" s="21" t="s">
        <v>1019</v>
      </c>
      <c r="K141" s="16">
        <f t="shared" si="24"/>
        <v>729</v>
      </c>
      <c r="L141" s="16">
        <v>0</v>
      </c>
      <c r="M141" s="16">
        <f t="shared" si="25"/>
        <v>0</v>
      </c>
      <c r="N141" s="16">
        <f t="shared" si="18"/>
        <v>0</v>
      </c>
      <c r="O141" s="16">
        <v>0</v>
      </c>
      <c r="P141" s="16">
        <v>0</v>
      </c>
      <c r="Q141" s="16">
        <f t="shared" si="19"/>
        <v>729</v>
      </c>
      <c r="R141" s="16">
        <v>0</v>
      </c>
      <c r="S141" s="16">
        <v>0</v>
      </c>
      <c r="T141" s="16">
        <v>0</v>
      </c>
      <c r="U141" s="16">
        <f t="shared" si="20"/>
        <v>0</v>
      </c>
      <c r="V141" s="15">
        <f t="shared" si="21"/>
        <v>0</v>
      </c>
      <c r="W141" s="15">
        <f t="shared" si="22"/>
        <v>0</v>
      </c>
      <c r="X141" s="16">
        <f t="shared" si="23"/>
        <v>729</v>
      </c>
    </row>
    <row r="142" spans="1:24" s="20" customFormat="1">
      <c r="A142" s="25">
        <v>139</v>
      </c>
      <c r="B142" s="17">
        <v>840</v>
      </c>
      <c r="C142" s="18" t="s">
        <v>875</v>
      </c>
      <c r="D142" s="21">
        <v>0</v>
      </c>
      <c r="E142" s="21">
        <v>0</v>
      </c>
      <c r="F142" s="21">
        <v>114</v>
      </c>
      <c r="G142" s="21">
        <v>114</v>
      </c>
      <c r="H142" s="21">
        <v>0</v>
      </c>
      <c r="I142" s="21">
        <v>0</v>
      </c>
      <c r="J142" s="21" t="s">
        <v>1019</v>
      </c>
      <c r="K142" s="16">
        <f t="shared" si="24"/>
        <v>3078</v>
      </c>
      <c r="L142" s="16">
        <v>0</v>
      </c>
      <c r="M142" s="16">
        <f t="shared" si="25"/>
        <v>0</v>
      </c>
      <c r="N142" s="16">
        <f t="shared" si="18"/>
        <v>0</v>
      </c>
      <c r="O142" s="16">
        <v>0</v>
      </c>
      <c r="P142" s="16">
        <v>0</v>
      </c>
      <c r="Q142" s="16">
        <f t="shared" si="19"/>
        <v>3078</v>
      </c>
      <c r="R142" s="16">
        <v>0</v>
      </c>
      <c r="S142" s="16">
        <v>0</v>
      </c>
      <c r="T142" s="16">
        <v>0</v>
      </c>
      <c r="U142" s="16">
        <f t="shared" si="20"/>
        <v>0</v>
      </c>
      <c r="V142" s="15">
        <f t="shared" si="21"/>
        <v>0</v>
      </c>
      <c r="W142" s="15">
        <f t="shared" si="22"/>
        <v>0</v>
      </c>
      <c r="X142" s="16">
        <f t="shared" si="23"/>
        <v>3078</v>
      </c>
    </row>
    <row r="143" spans="1:24" s="20" customFormat="1">
      <c r="A143" s="25">
        <v>140</v>
      </c>
      <c r="B143" s="17">
        <v>646</v>
      </c>
      <c r="C143" s="18" t="s">
        <v>720</v>
      </c>
      <c r="D143" s="21">
        <v>0</v>
      </c>
      <c r="E143" s="21">
        <v>0</v>
      </c>
      <c r="F143" s="21">
        <v>3965</v>
      </c>
      <c r="G143" s="21">
        <v>0</v>
      </c>
      <c r="H143" s="21">
        <v>421</v>
      </c>
      <c r="I143" s="21">
        <v>1469</v>
      </c>
      <c r="J143" s="21" t="s">
        <v>1019</v>
      </c>
      <c r="K143" s="16">
        <f t="shared" si="24"/>
        <v>245500</v>
      </c>
      <c r="L143" s="16">
        <v>0</v>
      </c>
      <c r="M143" s="16">
        <f t="shared" si="25"/>
        <v>0</v>
      </c>
      <c r="N143" s="16">
        <f t="shared" si="18"/>
        <v>0</v>
      </c>
      <c r="O143" s="16">
        <v>-61943</v>
      </c>
      <c r="P143" s="16">
        <v>0</v>
      </c>
      <c r="Q143" s="16">
        <f t="shared" si="19"/>
        <v>183557</v>
      </c>
      <c r="R143" s="16">
        <v>0</v>
      </c>
      <c r="S143" s="16">
        <v>88375</v>
      </c>
      <c r="T143" s="16">
        <v>24550</v>
      </c>
      <c r="U143" s="16">
        <f t="shared" si="20"/>
        <v>24550</v>
      </c>
      <c r="V143" s="15">
        <f t="shared" si="21"/>
        <v>24550</v>
      </c>
      <c r="W143" s="15">
        <f t="shared" si="22"/>
        <v>0</v>
      </c>
      <c r="X143" s="16">
        <f t="shared" si="23"/>
        <v>159007</v>
      </c>
    </row>
    <row r="144" spans="1:24" s="20" customFormat="1" ht="17.25" thickBot="1">
      <c r="B144" s="15"/>
      <c r="C144" s="19" t="s">
        <v>998</v>
      </c>
      <c r="D144" s="22">
        <f t="shared" ref="D144:I144" si="26">SUM(D4:D143)</f>
        <v>15</v>
      </c>
      <c r="E144" s="22">
        <f t="shared" si="26"/>
        <v>0</v>
      </c>
      <c r="F144" s="22">
        <f t="shared" si="26"/>
        <v>1567684</v>
      </c>
      <c r="G144" s="22">
        <f t="shared" si="26"/>
        <v>15821</v>
      </c>
      <c r="H144" s="22">
        <f t="shared" si="26"/>
        <v>395586</v>
      </c>
      <c r="I144" s="22">
        <f t="shared" si="26"/>
        <v>636534</v>
      </c>
      <c r="J144" s="22"/>
      <c r="K144" s="22">
        <f t="shared" ref="K144:X144" si="27">SUM(K4:K143)</f>
        <v>138233292</v>
      </c>
      <c r="L144" s="22">
        <f t="shared" si="27"/>
        <v>2168390</v>
      </c>
      <c r="M144" s="29">
        <f t="shared" si="27"/>
        <v>145265</v>
      </c>
      <c r="N144" s="29">
        <f t="shared" si="27"/>
        <v>2023125</v>
      </c>
      <c r="O144" s="29">
        <f t="shared" si="27"/>
        <v>-22042866</v>
      </c>
      <c r="P144" s="29">
        <f t="shared" si="27"/>
        <v>10500</v>
      </c>
      <c r="Q144" s="29">
        <f t="shared" si="27"/>
        <v>116200926</v>
      </c>
      <c r="R144" s="29">
        <f t="shared" si="27"/>
        <v>1168870</v>
      </c>
      <c r="S144" s="29">
        <f t="shared" si="27"/>
        <v>52011900</v>
      </c>
      <c r="T144" s="29">
        <f t="shared" si="27"/>
        <v>12847487</v>
      </c>
      <c r="U144" s="29">
        <f t="shared" si="27"/>
        <v>14016357</v>
      </c>
      <c r="V144" s="29">
        <f t="shared" si="27"/>
        <v>12834201</v>
      </c>
      <c r="W144" s="29">
        <f t="shared" si="27"/>
        <v>1182156</v>
      </c>
      <c r="X144" s="29">
        <f t="shared" si="27"/>
        <v>103366725</v>
      </c>
    </row>
    <row r="145" spans="1:11" ht="17.25" thickTop="1"/>
    <row r="151" spans="1:11" s="20" customFormat="1">
      <c r="A151" s="15">
        <v>128</v>
      </c>
      <c r="B151" s="14">
        <v>1</v>
      </c>
      <c r="C151" s="18" t="s">
        <v>524</v>
      </c>
      <c r="D151" s="21">
        <v>0</v>
      </c>
      <c r="E151" s="21">
        <v>0</v>
      </c>
      <c r="F151" s="21">
        <v>5000</v>
      </c>
      <c r="G151" s="21">
        <v>0</v>
      </c>
      <c r="H151" s="21">
        <v>1361</v>
      </c>
      <c r="I151" s="21">
        <v>2695</v>
      </c>
      <c r="J151" s="21" t="s">
        <v>1019</v>
      </c>
      <c r="K151" s="16">
        <f>+(D151*50-E151*23)+(F151*50-G151*23)+(H151*25+I151*25)</f>
        <v>351400</v>
      </c>
    </row>
    <row r="152" spans="1:11" s="20" customFormat="1">
      <c r="A152" s="15">
        <v>129</v>
      </c>
      <c r="B152" s="14">
        <v>0</v>
      </c>
      <c r="C152" s="18" t="s">
        <v>513</v>
      </c>
      <c r="D152" s="21">
        <v>0</v>
      </c>
      <c r="E152" s="21">
        <v>0</v>
      </c>
      <c r="F152" s="21">
        <v>850</v>
      </c>
      <c r="G152" s="21">
        <v>14</v>
      </c>
      <c r="H152" s="21">
        <v>43</v>
      </c>
      <c r="I152" s="21">
        <v>178</v>
      </c>
      <c r="J152" s="21" t="s">
        <v>1019</v>
      </c>
      <c r="K152" s="16">
        <f>+(D152*50-E152*23)+(F152*50-G152*23)+(H152*25+I152*25)</f>
        <v>47703</v>
      </c>
    </row>
  </sheetData>
  <pageMargins left="0.96" right="0.2" top="0.99" bottom="1.04" header="0.3" footer="0.3"/>
  <pageSetup paperSize="5" scale="40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2:E42"/>
  <sheetViews>
    <sheetView workbookViewId="0"/>
  </sheetViews>
  <sheetFormatPr defaultRowHeight="15"/>
  <cols>
    <col min="2" max="2" width="7.42578125" bestFit="1" customWidth="1"/>
    <col min="3" max="3" width="12.28515625" bestFit="1" customWidth="1"/>
    <col min="4" max="4" width="57.5703125" bestFit="1" customWidth="1"/>
    <col min="5" max="5" width="14.7109375" bestFit="1" customWidth="1"/>
  </cols>
  <sheetData>
    <row r="2" spans="2:5" ht="16.5">
      <c r="B2" s="9" t="s">
        <v>1000</v>
      </c>
      <c r="C2" s="9" t="s">
        <v>0</v>
      </c>
      <c r="D2" s="10" t="s">
        <v>999</v>
      </c>
      <c r="E2" s="10" t="s">
        <v>1003</v>
      </c>
    </row>
    <row r="3" spans="2:5" ht="16.5">
      <c r="B3" s="11">
        <v>1</v>
      </c>
      <c r="C3" s="12" t="s">
        <v>82</v>
      </c>
      <c r="D3" s="13" t="s">
        <v>721</v>
      </c>
      <c r="E3" s="16" t="s">
        <v>1004</v>
      </c>
    </row>
    <row r="4" spans="2:5" ht="16.5">
      <c r="B4" s="11">
        <v>2</v>
      </c>
      <c r="C4" s="12" t="s">
        <v>65</v>
      </c>
      <c r="D4" s="13" t="s">
        <v>697</v>
      </c>
      <c r="E4" s="16" t="s">
        <v>1004</v>
      </c>
    </row>
    <row r="5" spans="2:5" ht="16.5">
      <c r="B5" s="11">
        <v>3</v>
      </c>
      <c r="C5" s="12" t="s">
        <v>83</v>
      </c>
      <c r="D5" s="13" t="s">
        <v>722</v>
      </c>
      <c r="E5" s="16" t="s">
        <v>1004</v>
      </c>
    </row>
    <row r="6" spans="2:5" ht="16.5">
      <c r="B6" s="11">
        <v>4</v>
      </c>
      <c r="C6" s="12" t="s">
        <v>103</v>
      </c>
      <c r="D6" s="13" t="s">
        <v>798</v>
      </c>
      <c r="E6" s="16" t="s">
        <v>1004</v>
      </c>
    </row>
    <row r="7" spans="2:5" ht="16.5">
      <c r="B7" s="11">
        <v>5</v>
      </c>
      <c r="C7" s="12" t="s">
        <v>1005</v>
      </c>
      <c r="D7" s="13" t="s">
        <v>1006</v>
      </c>
      <c r="E7" s="16" t="s">
        <v>1004</v>
      </c>
    </row>
    <row r="8" spans="2:5" ht="16.5">
      <c r="B8" s="11">
        <v>6</v>
      </c>
      <c r="C8" s="12" t="s">
        <v>92</v>
      </c>
      <c r="D8" s="13" t="s">
        <v>773</v>
      </c>
      <c r="E8" s="16" t="s">
        <v>1004</v>
      </c>
    </row>
    <row r="9" spans="2:5" ht="16.5">
      <c r="B9" s="11">
        <v>7</v>
      </c>
      <c r="C9" s="12" t="s">
        <v>66</v>
      </c>
      <c r="D9" s="14" t="s">
        <v>698</v>
      </c>
      <c r="E9" s="17" t="s">
        <v>1004</v>
      </c>
    </row>
    <row r="10" spans="2:5" ht="16.5">
      <c r="B10" s="11">
        <v>8</v>
      </c>
      <c r="C10" s="12" t="s">
        <v>59</v>
      </c>
      <c r="D10" s="13" t="s">
        <v>687</v>
      </c>
      <c r="E10" s="16" t="s">
        <v>1004</v>
      </c>
    </row>
    <row r="11" spans="2:5" ht="16.5">
      <c r="B11" s="11">
        <v>9</v>
      </c>
      <c r="C11" s="12" t="s">
        <v>39</v>
      </c>
      <c r="D11" s="13" t="s">
        <v>619</v>
      </c>
      <c r="E11" s="16" t="s">
        <v>1004</v>
      </c>
    </row>
    <row r="12" spans="2:5" ht="16.5">
      <c r="B12" s="11">
        <v>10</v>
      </c>
      <c r="C12" s="12" t="s">
        <v>45</v>
      </c>
      <c r="D12" s="13" t="s">
        <v>633</v>
      </c>
      <c r="E12" s="16" t="s">
        <v>1004</v>
      </c>
    </row>
    <row r="13" spans="2:5" ht="16.5">
      <c r="B13" s="11">
        <v>11</v>
      </c>
      <c r="C13" s="12" t="s">
        <v>68</v>
      </c>
      <c r="D13" s="13" t="s">
        <v>702</v>
      </c>
      <c r="E13" s="16" t="s">
        <v>1004</v>
      </c>
    </row>
    <row r="14" spans="2:5" ht="16.5">
      <c r="B14" s="11">
        <v>12</v>
      </c>
      <c r="C14" s="12" t="s">
        <v>128</v>
      </c>
      <c r="D14" s="13" t="s">
        <v>886</v>
      </c>
      <c r="E14" s="16" t="s">
        <v>1004</v>
      </c>
    </row>
    <row r="15" spans="2:5" ht="16.5">
      <c r="B15" s="11">
        <v>13</v>
      </c>
      <c r="C15" s="12" t="s">
        <v>80</v>
      </c>
      <c r="D15" s="13" t="s">
        <v>719</v>
      </c>
      <c r="E15" s="16" t="s">
        <v>1004</v>
      </c>
    </row>
    <row r="16" spans="2:5" ht="16.5">
      <c r="B16" s="11">
        <v>14</v>
      </c>
      <c r="C16" s="12" t="s">
        <v>143</v>
      </c>
      <c r="D16" s="15" t="s">
        <v>940</v>
      </c>
      <c r="E16" s="16" t="s">
        <v>1004</v>
      </c>
    </row>
    <row r="17" spans="2:5" ht="16.5">
      <c r="B17" s="11">
        <v>15</v>
      </c>
      <c r="C17" s="12" t="s">
        <v>24</v>
      </c>
      <c r="D17" s="13" t="s">
        <v>586</v>
      </c>
      <c r="E17" s="16" t="s">
        <v>1004</v>
      </c>
    </row>
    <row r="18" spans="2:5" ht="16.5">
      <c r="B18" s="11">
        <v>16</v>
      </c>
      <c r="C18" s="12" t="s">
        <v>70</v>
      </c>
      <c r="D18" s="13" t="s">
        <v>705</v>
      </c>
      <c r="E18" s="16" t="s">
        <v>1004</v>
      </c>
    </row>
    <row r="19" spans="2:5" ht="16.5">
      <c r="B19" s="11">
        <v>17</v>
      </c>
      <c r="C19" s="12" t="s">
        <v>71</v>
      </c>
      <c r="D19" s="13" t="s">
        <v>706</v>
      </c>
      <c r="E19" s="16" t="s">
        <v>1004</v>
      </c>
    </row>
    <row r="20" spans="2:5" ht="16.5">
      <c r="B20" s="11">
        <v>18</v>
      </c>
      <c r="C20" s="12" t="s">
        <v>99</v>
      </c>
      <c r="D20" s="13" t="s">
        <v>792</v>
      </c>
      <c r="E20" s="16" t="s">
        <v>1004</v>
      </c>
    </row>
    <row r="21" spans="2:5" ht="16.5">
      <c r="B21" s="11">
        <v>19</v>
      </c>
      <c r="C21" s="12" t="s">
        <v>104</v>
      </c>
      <c r="D21" s="13" t="s">
        <v>818</v>
      </c>
      <c r="E21" s="16" t="s">
        <v>1004</v>
      </c>
    </row>
    <row r="22" spans="2:5" ht="16.5">
      <c r="B22" s="11">
        <v>20</v>
      </c>
      <c r="C22" s="12" t="s">
        <v>73</v>
      </c>
      <c r="D22" s="13" t="s">
        <v>709</v>
      </c>
      <c r="E22" s="16" t="s">
        <v>1004</v>
      </c>
    </row>
    <row r="23" spans="2:5" ht="16.5">
      <c r="B23" s="11">
        <v>21</v>
      </c>
      <c r="C23" s="12" t="s">
        <v>10</v>
      </c>
      <c r="D23" s="13" t="s">
        <v>527</v>
      </c>
      <c r="E23" s="16" t="s">
        <v>1004</v>
      </c>
    </row>
    <row r="24" spans="2:5" ht="16.5">
      <c r="B24" s="11">
        <v>22</v>
      </c>
      <c r="C24" s="12" t="s">
        <v>74</v>
      </c>
      <c r="D24" s="13" t="s">
        <v>711</v>
      </c>
      <c r="E24" s="16" t="s">
        <v>1004</v>
      </c>
    </row>
    <row r="25" spans="2:5" ht="16.5">
      <c r="B25" s="11">
        <v>23</v>
      </c>
      <c r="C25" s="12" t="s">
        <v>95</v>
      </c>
      <c r="D25" s="13" t="s">
        <v>783</v>
      </c>
      <c r="E25" s="16" t="s">
        <v>1004</v>
      </c>
    </row>
    <row r="26" spans="2:5" ht="16.5">
      <c r="B26" s="11">
        <v>24</v>
      </c>
      <c r="C26" s="12" t="s">
        <v>77</v>
      </c>
      <c r="D26" s="13" t="s">
        <v>716</v>
      </c>
      <c r="E26" s="16" t="s">
        <v>1004</v>
      </c>
    </row>
    <row r="27" spans="2:5" ht="16.5">
      <c r="B27" s="11">
        <v>25</v>
      </c>
      <c r="C27" s="12" t="s">
        <v>130</v>
      </c>
      <c r="D27" s="13" t="s">
        <v>889</v>
      </c>
      <c r="E27" s="16" t="s">
        <v>1004</v>
      </c>
    </row>
    <row r="28" spans="2:5" ht="16.5">
      <c r="B28" s="11">
        <v>26</v>
      </c>
      <c r="C28" s="12" t="s">
        <v>140</v>
      </c>
      <c r="D28" s="13" t="s">
        <v>935</v>
      </c>
      <c r="E28" s="16" t="s">
        <v>1004</v>
      </c>
    </row>
    <row r="29" spans="2:5" ht="16.5">
      <c r="B29" s="11">
        <v>27</v>
      </c>
      <c r="C29" s="12" t="s">
        <v>139</v>
      </c>
      <c r="D29" s="13" t="s">
        <v>933</v>
      </c>
      <c r="E29" s="16" t="s">
        <v>1004</v>
      </c>
    </row>
    <row r="30" spans="2:5" ht="16.5">
      <c r="B30" s="11">
        <v>28</v>
      </c>
      <c r="C30" s="12" t="s">
        <v>53</v>
      </c>
      <c r="D30" s="13" t="s">
        <v>650</v>
      </c>
      <c r="E30" s="16" t="s">
        <v>1004</v>
      </c>
    </row>
    <row r="31" spans="2:5" ht="16.5">
      <c r="B31" s="11">
        <v>29</v>
      </c>
      <c r="C31" s="12" t="s">
        <v>79</v>
      </c>
      <c r="D31" s="13" t="s">
        <v>718</v>
      </c>
      <c r="E31" s="16" t="s">
        <v>1004</v>
      </c>
    </row>
    <row r="32" spans="2:5" ht="16.5">
      <c r="B32" s="11">
        <v>30</v>
      </c>
      <c r="C32" s="12" t="s">
        <v>61</v>
      </c>
      <c r="D32" s="13" t="s">
        <v>690</v>
      </c>
      <c r="E32" s="16" t="s">
        <v>1004</v>
      </c>
    </row>
    <row r="33" spans="2:5" ht="16.5">
      <c r="B33" s="11">
        <v>31</v>
      </c>
      <c r="C33" s="12" t="s">
        <v>102</v>
      </c>
      <c r="D33" s="13" t="s">
        <v>797</v>
      </c>
      <c r="E33" s="16" t="s">
        <v>1004</v>
      </c>
    </row>
    <row r="34" spans="2:5" ht="16.5">
      <c r="B34" s="11">
        <v>32</v>
      </c>
      <c r="C34" s="12" t="s">
        <v>90</v>
      </c>
      <c r="D34" s="13" t="s">
        <v>767</v>
      </c>
      <c r="E34" s="16" t="s">
        <v>1004</v>
      </c>
    </row>
    <row r="35" spans="2:5" ht="16.5">
      <c r="B35" s="11">
        <v>33</v>
      </c>
      <c r="C35" s="12" t="s">
        <v>1014</v>
      </c>
      <c r="D35" s="13" t="s">
        <v>1007</v>
      </c>
      <c r="E35" s="16" t="s">
        <v>1004</v>
      </c>
    </row>
    <row r="36" spans="2:5" ht="16.5">
      <c r="B36" s="11">
        <v>34</v>
      </c>
      <c r="C36" s="12" t="s">
        <v>1015</v>
      </c>
      <c r="D36" s="13" t="s">
        <v>1008</v>
      </c>
      <c r="E36" s="16" t="s">
        <v>1004</v>
      </c>
    </row>
    <row r="37" spans="2:5" ht="16.5">
      <c r="B37" s="11">
        <v>35</v>
      </c>
      <c r="C37" s="12" t="s">
        <v>1016</v>
      </c>
      <c r="D37" s="13" t="s">
        <v>1009</v>
      </c>
      <c r="E37" s="16" t="s">
        <v>1004</v>
      </c>
    </row>
    <row r="38" spans="2:5" ht="16.5">
      <c r="B38" s="11">
        <v>36</v>
      </c>
      <c r="C38" s="12" t="s">
        <v>1017</v>
      </c>
      <c r="D38" s="13" t="s">
        <v>1011</v>
      </c>
      <c r="E38" s="16" t="s">
        <v>1004</v>
      </c>
    </row>
    <row r="39" spans="2:5" ht="16.5">
      <c r="B39" s="11">
        <v>37</v>
      </c>
      <c r="C39" s="12" t="s">
        <v>1018</v>
      </c>
      <c r="D39" s="13" t="s">
        <v>1010</v>
      </c>
      <c r="E39" s="16" t="s">
        <v>1004</v>
      </c>
    </row>
    <row r="40" spans="2:5" ht="16.5">
      <c r="B40" s="11">
        <v>38</v>
      </c>
      <c r="C40" s="12" t="s">
        <v>56</v>
      </c>
      <c r="D40" s="13" t="s">
        <v>675</v>
      </c>
      <c r="E40" s="16" t="s">
        <v>1004</v>
      </c>
    </row>
    <row r="41" spans="2:5" ht="16.5">
      <c r="B41" s="11">
        <v>39</v>
      </c>
      <c r="C41" s="12" t="s">
        <v>85</v>
      </c>
      <c r="D41" s="13" t="s">
        <v>1012</v>
      </c>
      <c r="E41" s="16" t="s">
        <v>1004</v>
      </c>
    </row>
    <row r="42" spans="2:5" ht="16.5">
      <c r="B42" s="11">
        <v>40</v>
      </c>
      <c r="C42" s="12" t="s">
        <v>17</v>
      </c>
      <c r="D42" s="13" t="s">
        <v>1013</v>
      </c>
      <c r="E42" s="16" t="s">
        <v>1004</v>
      </c>
    </row>
  </sheetData>
  <sortState ref="C3:E34">
    <sortCondition ref="D3:D34"/>
  </sortState>
  <pageMargins left="0.7" right="0.7" top="0.75" bottom="0.75" header="0.3" footer="0.3"/>
  <pageSetup paperSize="9" scale="95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C1:L11"/>
  <sheetViews>
    <sheetView workbookViewId="0"/>
  </sheetViews>
  <sheetFormatPr defaultRowHeight="16.5"/>
  <cols>
    <col min="1" max="3" width="9.140625" style="30"/>
    <col min="4" max="4" width="33" style="30" customWidth="1"/>
    <col min="5" max="5" width="24.85546875" style="30" hidden="1" customWidth="1"/>
    <col min="6" max="7" width="9.140625" style="30" hidden="1" customWidth="1"/>
    <col min="8" max="8" width="22.42578125" style="30" hidden="1" customWidth="1"/>
    <col min="9" max="11" width="9.140625" style="30" hidden="1" customWidth="1"/>
    <col min="12" max="12" width="11.28515625" style="30" customWidth="1"/>
    <col min="13" max="13" width="9.28515625" style="30" bestFit="1" customWidth="1"/>
    <col min="14" max="16384" width="9.140625" style="30"/>
  </cols>
  <sheetData>
    <row r="1" spans="3:12">
      <c r="D1" s="30" t="s">
        <v>1041</v>
      </c>
    </row>
    <row r="2" spans="3:12">
      <c r="D2" s="31" t="s">
        <v>1030</v>
      </c>
    </row>
    <row r="3" spans="3:12">
      <c r="C3" s="31" t="s">
        <v>1042</v>
      </c>
    </row>
    <row r="5" spans="3:12">
      <c r="C5" s="32" t="s">
        <v>1043</v>
      </c>
      <c r="D5" s="32" t="s">
        <v>999</v>
      </c>
      <c r="E5" s="32" t="s">
        <v>1044</v>
      </c>
      <c r="F5" s="32" t="s">
        <v>1045</v>
      </c>
      <c r="G5" s="32" t="s">
        <v>1046</v>
      </c>
      <c r="H5" s="32" t="s">
        <v>1047</v>
      </c>
      <c r="I5" s="33" t="s">
        <v>1048</v>
      </c>
      <c r="J5" s="33" t="s">
        <v>1049</v>
      </c>
      <c r="K5" s="33" t="s">
        <v>1050</v>
      </c>
      <c r="L5" s="33" t="s">
        <v>1051</v>
      </c>
    </row>
    <row r="6" spans="3:12">
      <c r="C6" s="15">
        <v>809</v>
      </c>
      <c r="D6" s="15" t="s">
        <v>1052</v>
      </c>
      <c r="E6" s="16">
        <v>0</v>
      </c>
      <c r="F6" s="16">
        <v>0</v>
      </c>
      <c r="G6" s="17">
        <v>-5</v>
      </c>
      <c r="H6" s="16">
        <v>0</v>
      </c>
      <c r="I6" s="16">
        <v>0</v>
      </c>
      <c r="J6" s="16">
        <v>-5</v>
      </c>
      <c r="K6" s="16">
        <v>0</v>
      </c>
      <c r="L6" s="16">
        <v>-250</v>
      </c>
    </row>
    <row r="7" spans="3:12">
      <c r="C7" s="15">
        <v>803</v>
      </c>
      <c r="D7" s="15" t="s">
        <v>1053</v>
      </c>
      <c r="E7" s="16">
        <v>0</v>
      </c>
      <c r="F7" s="16">
        <v>0</v>
      </c>
      <c r="G7" s="17">
        <v>-7</v>
      </c>
      <c r="H7" s="16">
        <v>0</v>
      </c>
      <c r="I7" s="16">
        <v>0</v>
      </c>
      <c r="J7" s="16">
        <v>-7</v>
      </c>
      <c r="K7" s="16">
        <v>0</v>
      </c>
      <c r="L7" s="16">
        <v>-350</v>
      </c>
    </row>
    <row r="8" spans="3:12">
      <c r="C8" s="15">
        <v>512</v>
      </c>
      <c r="D8" s="15" t="s">
        <v>1054</v>
      </c>
      <c r="E8" s="16">
        <v>-1</v>
      </c>
      <c r="F8" s="16">
        <v>0</v>
      </c>
      <c r="G8" s="17">
        <v>-2</v>
      </c>
      <c r="H8" s="16">
        <v>0</v>
      </c>
      <c r="I8" s="16">
        <v>0</v>
      </c>
      <c r="J8" s="16">
        <v>-3</v>
      </c>
      <c r="K8" s="16">
        <v>0</v>
      </c>
      <c r="L8" s="16">
        <v>-150</v>
      </c>
    </row>
    <row r="9" spans="3:12">
      <c r="C9" s="15">
        <v>107</v>
      </c>
      <c r="D9" s="15" t="s">
        <v>1055</v>
      </c>
      <c r="E9" s="16">
        <v>0</v>
      </c>
      <c r="F9" s="16">
        <v>0</v>
      </c>
      <c r="G9" s="17">
        <v>-2</v>
      </c>
      <c r="H9" s="16">
        <v>0</v>
      </c>
      <c r="I9" s="16">
        <v>0</v>
      </c>
      <c r="J9" s="16">
        <v>-2</v>
      </c>
      <c r="K9" s="16">
        <v>0</v>
      </c>
      <c r="L9" s="16">
        <v>-100</v>
      </c>
    </row>
    <row r="10" spans="3:12" ht="17.25" thickBot="1">
      <c r="C10" s="73" t="s">
        <v>1056</v>
      </c>
      <c r="D10" s="73"/>
      <c r="E10" s="34">
        <f t="shared" ref="E10:L10" si="0">SUM(E6:E9)</f>
        <v>-1</v>
      </c>
      <c r="F10" s="35">
        <f t="shared" si="0"/>
        <v>0</v>
      </c>
      <c r="G10" s="35">
        <f t="shared" si="0"/>
        <v>-16</v>
      </c>
      <c r="H10" s="35">
        <f t="shared" si="0"/>
        <v>0</v>
      </c>
      <c r="I10" s="35">
        <f t="shared" si="0"/>
        <v>0</v>
      </c>
      <c r="J10" s="35">
        <f t="shared" si="0"/>
        <v>-17</v>
      </c>
      <c r="K10" s="35">
        <f t="shared" si="0"/>
        <v>0</v>
      </c>
      <c r="L10" s="35">
        <f t="shared" si="0"/>
        <v>-850</v>
      </c>
    </row>
    <row r="11" spans="3:12" ht="17.25" thickTop="1"/>
  </sheetData>
  <mergeCells count="1">
    <mergeCell ref="C10:D10"/>
  </mergeCells>
  <pageMargins left="0.7" right="0.7" top="0.75" bottom="0.75" header="0.3" footer="0.3"/>
  <pageSetup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3:Z98"/>
  <sheetViews>
    <sheetView zoomScale="85" zoomScaleNormal="85" workbookViewId="0"/>
  </sheetViews>
  <sheetFormatPr defaultRowHeight="16.5"/>
  <cols>
    <col min="1" max="1" width="9.140625" style="39"/>
    <col min="2" max="2" width="5.5703125" style="39" customWidth="1"/>
    <col min="3" max="3" width="7" style="50" bestFit="1" customWidth="1"/>
    <col min="4" max="4" width="60.42578125" style="50" bestFit="1" customWidth="1"/>
    <col min="5" max="5" width="9" style="50" bestFit="1" customWidth="1"/>
    <col min="6" max="6" width="9" style="50" customWidth="1"/>
    <col min="7" max="7" width="13.85546875" style="39" bestFit="1" customWidth="1"/>
    <col min="8" max="10" width="12.5703125" style="39" bestFit="1" customWidth="1"/>
    <col min="11" max="11" width="13" style="39" customWidth="1"/>
    <col min="12" max="12" width="10.28515625" style="39" customWidth="1"/>
    <col min="13" max="13" width="17.7109375" style="39" customWidth="1"/>
    <col min="14" max="14" width="14.5703125" style="39" customWidth="1"/>
    <col min="15" max="15" width="13" style="39" customWidth="1"/>
    <col min="16" max="16" width="10.28515625" style="39" customWidth="1"/>
    <col min="17" max="17" width="13.7109375" style="39" customWidth="1"/>
    <col min="18" max="18" width="26.140625" style="39" customWidth="1"/>
    <col min="19" max="20" width="11.7109375" style="39" customWidth="1"/>
    <col min="21" max="21" width="10.28515625" style="39" customWidth="1"/>
    <col min="22" max="22" width="13.7109375" style="39" customWidth="1"/>
    <col min="23" max="23" width="13" style="39" bestFit="1" customWidth="1"/>
    <col min="24" max="24" width="12.5703125" style="39" bestFit="1" customWidth="1"/>
    <col min="25" max="16384" width="9.140625" style="39"/>
  </cols>
  <sheetData>
    <row r="3" spans="2:24" ht="18.75">
      <c r="B3" s="74" t="s">
        <v>1076</v>
      </c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2:24" ht="18">
      <c r="D4" s="53"/>
    </row>
    <row r="5" spans="2:24" ht="20.25">
      <c r="D5" s="52" t="s">
        <v>1075</v>
      </c>
    </row>
    <row r="7" spans="2:24" ht="120">
      <c r="B7" s="36" t="s">
        <v>1000</v>
      </c>
      <c r="C7" s="36" t="s">
        <v>1059</v>
      </c>
      <c r="D7" s="36" t="s">
        <v>999</v>
      </c>
      <c r="E7" s="37" t="s">
        <v>2</v>
      </c>
      <c r="F7" s="37" t="s">
        <v>1060</v>
      </c>
      <c r="G7" s="37" t="s">
        <v>4</v>
      </c>
      <c r="H7" s="37" t="s">
        <v>1061</v>
      </c>
      <c r="I7" s="37" t="s">
        <v>1062</v>
      </c>
      <c r="J7" s="37" t="s">
        <v>1063</v>
      </c>
      <c r="K7" s="37" t="s">
        <v>1065</v>
      </c>
      <c r="L7" s="38" t="s">
        <v>1028</v>
      </c>
      <c r="M7" s="38" t="s">
        <v>1058</v>
      </c>
      <c r="N7" s="38" t="s">
        <v>1029</v>
      </c>
      <c r="O7" s="38" t="s">
        <v>1066</v>
      </c>
      <c r="P7" s="38" t="s">
        <v>1067</v>
      </c>
      <c r="Q7" s="38" t="s">
        <v>1031</v>
      </c>
      <c r="R7" s="38" t="s">
        <v>1032</v>
      </c>
      <c r="S7" s="38" t="s">
        <v>1068</v>
      </c>
      <c r="T7" s="38" t="s">
        <v>1034</v>
      </c>
      <c r="U7" s="38" t="s">
        <v>1035</v>
      </c>
      <c r="V7" s="38" t="s">
        <v>1069</v>
      </c>
      <c r="W7" s="38" t="s">
        <v>1070</v>
      </c>
      <c r="X7" s="38" t="s">
        <v>1071</v>
      </c>
    </row>
    <row r="8" spans="2:24">
      <c r="B8" s="40">
        <v>1</v>
      </c>
      <c r="C8" s="36" t="s">
        <v>1072</v>
      </c>
      <c r="D8" s="36" t="s">
        <v>1073</v>
      </c>
      <c r="E8" s="41">
        <v>4</v>
      </c>
      <c r="F8" s="41">
        <v>5</v>
      </c>
      <c r="G8" s="41">
        <v>6</v>
      </c>
      <c r="H8" s="41">
        <v>7</v>
      </c>
      <c r="I8" s="41">
        <v>8</v>
      </c>
      <c r="J8" s="41">
        <v>9</v>
      </c>
      <c r="K8" s="41">
        <v>11</v>
      </c>
      <c r="L8" s="42">
        <v>12</v>
      </c>
      <c r="M8" s="42">
        <v>13</v>
      </c>
      <c r="N8" s="42">
        <v>14</v>
      </c>
      <c r="O8" s="42">
        <v>15</v>
      </c>
      <c r="P8" s="42">
        <v>16</v>
      </c>
      <c r="Q8" s="42">
        <v>17</v>
      </c>
      <c r="R8" s="42">
        <v>18</v>
      </c>
      <c r="S8" s="42">
        <v>19</v>
      </c>
      <c r="T8" s="42">
        <v>20</v>
      </c>
      <c r="U8" s="42">
        <v>21</v>
      </c>
      <c r="V8" s="42">
        <v>22</v>
      </c>
      <c r="W8" s="42">
        <v>23</v>
      </c>
      <c r="X8" s="42">
        <v>24</v>
      </c>
    </row>
    <row r="9" spans="2:24">
      <c r="B9" s="43">
        <v>2</v>
      </c>
      <c r="C9" s="44">
        <v>661</v>
      </c>
      <c r="D9" s="44" t="s">
        <v>785</v>
      </c>
      <c r="E9" s="45">
        <v>2</v>
      </c>
      <c r="F9" s="45">
        <v>0</v>
      </c>
      <c r="G9" s="45">
        <v>29641</v>
      </c>
      <c r="H9" s="45">
        <v>0</v>
      </c>
      <c r="I9" s="46">
        <v>1171</v>
      </c>
      <c r="J9" s="46">
        <v>4398</v>
      </c>
      <c r="K9" s="46">
        <f t="shared" ref="K9:K24" si="0">(E9*50-F9*23)+(G9*50-H9*23)+(I9*25+J9*25)</f>
        <v>1621375</v>
      </c>
      <c r="L9" s="43">
        <v>0</v>
      </c>
      <c r="M9" s="43">
        <f t="shared" ref="M9:M72" si="1">IF(L9&gt;0.1*K9,0.1*K9,L9)</f>
        <v>0</v>
      </c>
      <c r="N9" s="43">
        <f t="shared" ref="N9:N72" si="2">+L9-M9</f>
        <v>0</v>
      </c>
      <c r="O9" s="43">
        <f t="shared" ref="O9:O72" si="3">+K9-M9</f>
        <v>1621375</v>
      </c>
      <c r="P9" s="43">
        <v>0</v>
      </c>
      <c r="Q9" s="43">
        <v>634025</v>
      </c>
      <c r="R9" s="43">
        <v>162138</v>
      </c>
      <c r="S9" s="43">
        <f t="shared" ref="S9:S72" si="4">+P9+R9</f>
        <v>162138</v>
      </c>
      <c r="T9" s="43">
        <f t="shared" ref="T9:T72" si="5">IF(S9&gt;O9,O9,S9)</f>
        <v>162138</v>
      </c>
      <c r="U9" s="43">
        <f t="shared" ref="U9:U72" si="6">+S9-T9</f>
        <v>0</v>
      </c>
      <c r="V9" s="43">
        <f t="shared" ref="V9:V72" si="7">+O9-T9</f>
        <v>1459237</v>
      </c>
      <c r="W9" s="43">
        <v>1584540</v>
      </c>
      <c r="X9" s="43">
        <f>+V9-W9</f>
        <v>-125303</v>
      </c>
    </row>
    <row r="10" spans="2:24">
      <c r="B10" s="43">
        <v>3</v>
      </c>
      <c r="C10" s="44">
        <v>623</v>
      </c>
      <c r="D10" s="44" t="s">
        <v>692</v>
      </c>
      <c r="E10" s="45">
        <v>0</v>
      </c>
      <c r="F10" s="45">
        <v>0</v>
      </c>
      <c r="G10" s="45">
        <v>18524</v>
      </c>
      <c r="H10" s="45">
        <v>0</v>
      </c>
      <c r="I10" s="46">
        <v>6401</v>
      </c>
      <c r="J10" s="46">
        <v>11012</v>
      </c>
      <c r="K10" s="46">
        <f t="shared" si="0"/>
        <v>1361525</v>
      </c>
      <c r="L10" s="43">
        <v>0</v>
      </c>
      <c r="M10" s="43">
        <f t="shared" si="1"/>
        <v>0</v>
      </c>
      <c r="N10" s="43">
        <f t="shared" si="2"/>
        <v>0</v>
      </c>
      <c r="O10" s="43">
        <f t="shared" si="3"/>
        <v>1361525</v>
      </c>
      <c r="P10" s="43">
        <v>0</v>
      </c>
      <c r="Q10" s="43">
        <v>230275</v>
      </c>
      <c r="R10" s="43">
        <v>136153</v>
      </c>
      <c r="S10" s="43">
        <f t="shared" si="4"/>
        <v>136153</v>
      </c>
      <c r="T10" s="43">
        <f t="shared" si="5"/>
        <v>136153</v>
      </c>
      <c r="U10" s="43">
        <f t="shared" si="6"/>
        <v>0</v>
      </c>
      <c r="V10" s="43">
        <f t="shared" si="7"/>
        <v>1225372</v>
      </c>
      <c r="W10" s="43">
        <v>1617165</v>
      </c>
      <c r="X10" s="43">
        <f t="shared" ref="X10:X73" si="8">+V10-W10</f>
        <v>-391793</v>
      </c>
    </row>
    <row r="11" spans="2:24">
      <c r="B11" s="43">
        <v>4</v>
      </c>
      <c r="C11" s="44">
        <v>821</v>
      </c>
      <c r="D11" s="44" t="s">
        <v>868</v>
      </c>
      <c r="E11" s="45">
        <v>1</v>
      </c>
      <c r="F11" s="45">
        <v>0</v>
      </c>
      <c r="G11" s="45">
        <v>27839</v>
      </c>
      <c r="H11" s="45">
        <v>0</v>
      </c>
      <c r="I11" s="46">
        <v>20564</v>
      </c>
      <c r="J11" s="46">
        <v>18559</v>
      </c>
      <c r="K11" s="46">
        <f t="shared" si="0"/>
        <v>2370075</v>
      </c>
      <c r="L11" s="43">
        <v>0</v>
      </c>
      <c r="M11" s="43">
        <f t="shared" si="1"/>
        <v>0</v>
      </c>
      <c r="N11" s="43">
        <f t="shared" si="2"/>
        <v>0</v>
      </c>
      <c r="O11" s="43">
        <f t="shared" si="3"/>
        <v>2370075</v>
      </c>
      <c r="P11" s="43">
        <v>0</v>
      </c>
      <c r="Q11" s="43">
        <v>230525</v>
      </c>
      <c r="R11" s="43">
        <v>230525</v>
      </c>
      <c r="S11" s="43">
        <f t="shared" si="4"/>
        <v>230525</v>
      </c>
      <c r="T11" s="43">
        <f t="shared" si="5"/>
        <v>230525</v>
      </c>
      <c r="U11" s="43">
        <f t="shared" si="6"/>
        <v>0</v>
      </c>
      <c r="V11" s="43">
        <f t="shared" si="7"/>
        <v>2139550</v>
      </c>
      <c r="W11" s="43">
        <v>3117625</v>
      </c>
      <c r="X11" s="43">
        <f t="shared" si="8"/>
        <v>-978075</v>
      </c>
    </row>
    <row r="12" spans="2:24">
      <c r="B12" s="43">
        <v>8</v>
      </c>
      <c r="C12" s="44">
        <v>649</v>
      </c>
      <c r="D12" s="44" t="s">
        <v>725</v>
      </c>
      <c r="E12" s="45">
        <v>0</v>
      </c>
      <c r="F12" s="45">
        <v>0</v>
      </c>
      <c r="G12" s="45">
        <v>50589</v>
      </c>
      <c r="H12" s="45">
        <v>0</v>
      </c>
      <c r="I12" s="46">
        <v>5764</v>
      </c>
      <c r="J12" s="46">
        <v>16489</v>
      </c>
      <c r="K12" s="46">
        <f t="shared" si="0"/>
        <v>3085775</v>
      </c>
      <c r="L12" s="43">
        <v>0</v>
      </c>
      <c r="M12" s="43">
        <f t="shared" si="1"/>
        <v>0</v>
      </c>
      <c r="N12" s="43">
        <f t="shared" si="2"/>
        <v>0</v>
      </c>
      <c r="O12" s="43">
        <f t="shared" si="3"/>
        <v>3085775</v>
      </c>
      <c r="P12" s="43">
        <v>0</v>
      </c>
      <c r="Q12" s="43">
        <v>2065625</v>
      </c>
      <c r="R12" s="43">
        <v>308578</v>
      </c>
      <c r="S12" s="43">
        <f t="shared" si="4"/>
        <v>308578</v>
      </c>
      <c r="T12" s="43">
        <f t="shared" si="5"/>
        <v>308578</v>
      </c>
      <c r="U12" s="43">
        <f t="shared" si="6"/>
        <v>0</v>
      </c>
      <c r="V12" s="43">
        <f t="shared" si="7"/>
        <v>2777197</v>
      </c>
      <c r="W12" s="43">
        <v>3277890</v>
      </c>
      <c r="X12" s="43">
        <f t="shared" si="8"/>
        <v>-500693</v>
      </c>
    </row>
    <row r="13" spans="2:24">
      <c r="B13" s="43">
        <v>9</v>
      </c>
      <c r="C13" s="44">
        <v>662</v>
      </c>
      <c r="D13" s="44" t="s">
        <v>787</v>
      </c>
      <c r="E13" s="45">
        <v>0</v>
      </c>
      <c r="F13" s="45">
        <v>0</v>
      </c>
      <c r="G13" s="45">
        <v>12521</v>
      </c>
      <c r="H13" s="45">
        <v>0</v>
      </c>
      <c r="I13" s="46">
        <v>1168</v>
      </c>
      <c r="J13" s="46">
        <v>3985</v>
      </c>
      <c r="K13" s="46">
        <f t="shared" si="0"/>
        <v>754875</v>
      </c>
      <c r="L13" s="43">
        <v>0</v>
      </c>
      <c r="M13" s="43">
        <f t="shared" si="1"/>
        <v>0</v>
      </c>
      <c r="N13" s="43">
        <f t="shared" si="2"/>
        <v>0</v>
      </c>
      <c r="O13" s="43">
        <f t="shared" si="3"/>
        <v>754875</v>
      </c>
      <c r="P13" s="43">
        <v>0</v>
      </c>
      <c r="Q13" s="43">
        <v>303025</v>
      </c>
      <c r="R13" s="43">
        <v>75488</v>
      </c>
      <c r="S13" s="43">
        <f t="shared" si="4"/>
        <v>75488</v>
      </c>
      <c r="T13" s="43">
        <f t="shared" si="5"/>
        <v>75488</v>
      </c>
      <c r="U13" s="43">
        <f t="shared" si="6"/>
        <v>0</v>
      </c>
      <c r="V13" s="43">
        <f t="shared" si="7"/>
        <v>679387</v>
      </c>
      <c r="W13" s="43">
        <v>795330</v>
      </c>
      <c r="X13" s="43">
        <f t="shared" si="8"/>
        <v>-115943</v>
      </c>
    </row>
    <row r="14" spans="2:24">
      <c r="B14" s="43">
        <v>10</v>
      </c>
      <c r="C14" s="44">
        <v>671</v>
      </c>
      <c r="D14" s="44" t="s">
        <v>796</v>
      </c>
      <c r="E14" s="45">
        <v>1</v>
      </c>
      <c r="F14" s="45">
        <v>0</v>
      </c>
      <c r="G14" s="45">
        <v>9853</v>
      </c>
      <c r="H14" s="45">
        <v>0</v>
      </c>
      <c r="I14" s="46">
        <v>496</v>
      </c>
      <c r="J14" s="46">
        <v>2204</v>
      </c>
      <c r="K14" s="46">
        <f t="shared" si="0"/>
        <v>560200</v>
      </c>
      <c r="L14" s="43">
        <v>0</v>
      </c>
      <c r="M14" s="43">
        <f t="shared" si="1"/>
        <v>0</v>
      </c>
      <c r="N14" s="43">
        <f t="shared" si="2"/>
        <v>0</v>
      </c>
      <c r="O14" s="43">
        <f t="shared" si="3"/>
        <v>560200</v>
      </c>
      <c r="P14" s="43">
        <v>0</v>
      </c>
      <c r="Q14" s="43">
        <v>352600</v>
      </c>
      <c r="R14" s="43">
        <v>56020</v>
      </c>
      <c r="S14" s="43">
        <f t="shared" si="4"/>
        <v>56020</v>
      </c>
      <c r="T14" s="43">
        <f t="shared" si="5"/>
        <v>56020</v>
      </c>
      <c r="U14" s="43">
        <f t="shared" si="6"/>
        <v>0</v>
      </c>
      <c r="V14" s="43">
        <f t="shared" si="7"/>
        <v>504180</v>
      </c>
      <c r="W14" s="43">
        <v>564930</v>
      </c>
      <c r="X14" s="43">
        <f t="shared" si="8"/>
        <v>-60750</v>
      </c>
    </row>
    <row r="15" spans="2:24">
      <c r="B15" s="43">
        <v>11</v>
      </c>
      <c r="C15" s="44">
        <v>670</v>
      </c>
      <c r="D15" s="44" t="s">
        <v>794</v>
      </c>
      <c r="E15" s="45">
        <v>1</v>
      </c>
      <c r="F15" s="45">
        <v>0</v>
      </c>
      <c r="G15" s="45">
        <v>19080</v>
      </c>
      <c r="H15" s="45">
        <v>0</v>
      </c>
      <c r="I15" s="46">
        <v>275</v>
      </c>
      <c r="J15" s="46">
        <v>1958</v>
      </c>
      <c r="K15" s="46">
        <f t="shared" si="0"/>
        <v>1009875</v>
      </c>
      <c r="L15" s="43">
        <v>0</v>
      </c>
      <c r="M15" s="43">
        <f t="shared" si="1"/>
        <v>0</v>
      </c>
      <c r="N15" s="43">
        <f t="shared" si="2"/>
        <v>0</v>
      </c>
      <c r="O15" s="43">
        <f t="shared" si="3"/>
        <v>1009875</v>
      </c>
      <c r="P15" s="43">
        <v>0</v>
      </c>
      <c r="Q15" s="43">
        <v>2082800</v>
      </c>
      <c r="R15" s="43">
        <v>100988</v>
      </c>
      <c r="S15" s="43">
        <f t="shared" si="4"/>
        <v>100988</v>
      </c>
      <c r="T15" s="43">
        <f t="shared" si="5"/>
        <v>100988</v>
      </c>
      <c r="U15" s="43">
        <f t="shared" si="6"/>
        <v>0</v>
      </c>
      <c r="V15" s="43">
        <f t="shared" si="7"/>
        <v>908887</v>
      </c>
      <c r="W15" s="43">
        <v>959130</v>
      </c>
      <c r="X15" s="43">
        <f t="shared" si="8"/>
        <v>-50243</v>
      </c>
    </row>
    <row r="16" spans="2:24">
      <c r="B16" s="43">
        <v>15</v>
      </c>
      <c r="C16" s="44">
        <v>650</v>
      </c>
      <c r="D16" s="44" t="s">
        <v>730</v>
      </c>
      <c r="E16" s="45">
        <v>0</v>
      </c>
      <c r="F16" s="45">
        <v>0</v>
      </c>
      <c r="G16" s="45">
        <v>5619</v>
      </c>
      <c r="H16" s="45">
        <v>0</v>
      </c>
      <c r="I16" s="46">
        <v>341</v>
      </c>
      <c r="J16" s="46">
        <v>767</v>
      </c>
      <c r="K16" s="46">
        <f t="shared" si="0"/>
        <v>308650</v>
      </c>
      <c r="L16" s="43">
        <v>0</v>
      </c>
      <c r="M16" s="43">
        <f t="shared" si="1"/>
        <v>0</v>
      </c>
      <c r="N16" s="43">
        <f t="shared" si="2"/>
        <v>0</v>
      </c>
      <c r="O16" s="43">
        <f t="shared" si="3"/>
        <v>308650</v>
      </c>
      <c r="P16" s="43">
        <v>0</v>
      </c>
      <c r="Q16" s="43">
        <v>1744950</v>
      </c>
      <c r="R16" s="43">
        <v>30865</v>
      </c>
      <c r="S16" s="43">
        <f t="shared" si="4"/>
        <v>30865</v>
      </c>
      <c r="T16" s="43">
        <f t="shared" si="5"/>
        <v>30865</v>
      </c>
      <c r="U16" s="43">
        <f t="shared" si="6"/>
        <v>0</v>
      </c>
      <c r="V16" s="43">
        <f t="shared" si="7"/>
        <v>277785</v>
      </c>
      <c r="W16" s="43">
        <v>302715</v>
      </c>
      <c r="X16" s="43">
        <f t="shared" si="8"/>
        <v>-24930</v>
      </c>
    </row>
    <row r="17" spans="2:26">
      <c r="B17" s="43">
        <v>16</v>
      </c>
      <c r="C17" s="44">
        <v>632</v>
      </c>
      <c r="D17" s="44" t="s">
        <v>700</v>
      </c>
      <c r="E17" s="45">
        <v>0</v>
      </c>
      <c r="F17" s="45">
        <v>0</v>
      </c>
      <c r="G17" s="45">
        <v>2657</v>
      </c>
      <c r="H17" s="45">
        <v>0</v>
      </c>
      <c r="I17" s="46">
        <v>548</v>
      </c>
      <c r="J17" s="46">
        <v>1122</v>
      </c>
      <c r="K17" s="46">
        <f t="shared" si="0"/>
        <v>174600</v>
      </c>
      <c r="L17" s="43">
        <v>0</v>
      </c>
      <c r="M17" s="43">
        <f t="shared" si="1"/>
        <v>0</v>
      </c>
      <c r="N17" s="43">
        <f t="shared" si="2"/>
        <v>0</v>
      </c>
      <c r="O17" s="43">
        <f t="shared" si="3"/>
        <v>174600</v>
      </c>
      <c r="P17" s="43">
        <v>0</v>
      </c>
      <c r="Q17" s="43">
        <v>120975</v>
      </c>
      <c r="R17" s="43">
        <v>17460</v>
      </c>
      <c r="S17" s="43">
        <f t="shared" si="4"/>
        <v>17460</v>
      </c>
      <c r="T17" s="43">
        <f t="shared" si="5"/>
        <v>17460</v>
      </c>
      <c r="U17" s="43">
        <f t="shared" si="6"/>
        <v>0</v>
      </c>
      <c r="V17" s="43">
        <f t="shared" si="7"/>
        <v>157140</v>
      </c>
      <c r="W17" s="43">
        <v>194715</v>
      </c>
      <c r="X17" s="43">
        <f t="shared" si="8"/>
        <v>-37575</v>
      </c>
    </row>
    <row r="18" spans="2:26">
      <c r="B18" s="43">
        <v>17</v>
      </c>
      <c r="C18" s="44">
        <v>135</v>
      </c>
      <c r="D18" s="44" t="s">
        <v>594</v>
      </c>
      <c r="E18" s="45">
        <v>0</v>
      </c>
      <c r="F18" s="45">
        <v>0</v>
      </c>
      <c r="G18" s="45">
        <v>427</v>
      </c>
      <c r="H18" s="45">
        <v>0</v>
      </c>
      <c r="I18" s="46">
        <v>57</v>
      </c>
      <c r="J18" s="46">
        <v>271</v>
      </c>
      <c r="K18" s="46">
        <f t="shared" si="0"/>
        <v>29550</v>
      </c>
      <c r="L18" s="43">
        <v>23286</v>
      </c>
      <c r="M18" s="43">
        <v>2955</v>
      </c>
      <c r="N18" s="43">
        <f t="shared" si="2"/>
        <v>20331</v>
      </c>
      <c r="O18" s="43">
        <f t="shared" si="3"/>
        <v>26595</v>
      </c>
      <c r="P18" s="43">
        <v>0</v>
      </c>
      <c r="Q18" s="43">
        <v>11100</v>
      </c>
      <c r="R18" s="43">
        <v>2955</v>
      </c>
      <c r="S18" s="43">
        <f t="shared" si="4"/>
        <v>2955</v>
      </c>
      <c r="T18" s="43">
        <f t="shared" si="5"/>
        <v>2955</v>
      </c>
      <c r="U18" s="43">
        <f t="shared" si="6"/>
        <v>0</v>
      </c>
      <c r="V18" s="43">
        <f t="shared" si="7"/>
        <v>23640</v>
      </c>
      <c r="W18" s="43">
        <v>30200</v>
      </c>
      <c r="X18" s="43">
        <f t="shared" si="8"/>
        <v>-6560</v>
      </c>
    </row>
    <row r="19" spans="2:26">
      <c r="B19" s="43">
        <v>18</v>
      </c>
      <c r="C19" s="44">
        <v>212</v>
      </c>
      <c r="D19" s="44" t="s">
        <v>653</v>
      </c>
      <c r="E19" s="45">
        <v>0</v>
      </c>
      <c r="F19" s="45">
        <v>0</v>
      </c>
      <c r="G19" s="45">
        <v>3238</v>
      </c>
      <c r="H19" s="45">
        <v>0</v>
      </c>
      <c r="I19" s="46">
        <v>14</v>
      </c>
      <c r="J19" s="46">
        <v>580</v>
      </c>
      <c r="K19" s="46">
        <f t="shared" si="0"/>
        <v>176750</v>
      </c>
      <c r="L19" s="43">
        <v>0</v>
      </c>
      <c r="M19" s="43">
        <f t="shared" si="1"/>
        <v>0</v>
      </c>
      <c r="N19" s="43">
        <f t="shared" si="2"/>
        <v>0</v>
      </c>
      <c r="O19" s="43">
        <f t="shared" si="3"/>
        <v>176750</v>
      </c>
      <c r="P19" s="43">
        <v>0</v>
      </c>
      <c r="Q19" s="43">
        <v>122850</v>
      </c>
      <c r="R19" s="43">
        <v>17675</v>
      </c>
      <c r="S19" s="43">
        <f t="shared" si="4"/>
        <v>17675</v>
      </c>
      <c r="T19" s="43">
        <f t="shared" si="5"/>
        <v>17675</v>
      </c>
      <c r="U19" s="43">
        <f t="shared" si="6"/>
        <v>0</v>
      </c>
      <c r="V19" s="43">
        <f t="shared" si="7"/>
        <v>159075</v>
      </c>
      <c r="W19" s="43">
        <v>172440</v>
      </c>
      <c r="X19" s="43">
        <f t="shared" si="8"/>
        <v>-13365</v>
      </c>
    </row>
    <row r="20" spans="2:26">
      <c r="B20" s="43">
        <v>20</v>
      </c>
      <c r="C20" s="44">
        <v>206</v>
      </c>
      <c r="D20" s="44" t="s">
        <v>948</v>
      </c>
      <c r="E20" s="45">
        <v>0</v>
      </c>
      <c r="F20" s="45">
        <v>0</v>
      </c>
      <c r="G20" s="45">
        <v>0</v>
      </c>
      <c r="H20" s="45">
        <v>0</v>
      </c>
      <c r="I20" s="46">
        <v>0</v>
      </c>
      <c r="J20" s="45">
        <v>1</v>
      </c>
      <c r="K20" s="46">
        <f t="shared" si="0"/>
        <v>25</v>
      </c>
      <c r="L20" s="43">
        <v>0</v>
      </c>
      <c r="M20" s="43">
        <f t="shared" si="1"/>
        <v>0</v>
      </c>
      <c r="N20" s="43">
        <f t="shared" si="2"/>
        <v>0</v>
      </c>
      <c r="O20" s="43">
        <f t="shared" si="3"/>
        <v>25</v>
      </c>
      <c r="P20" s="43">
        <v>0</v>
      </c>
      <c r="Q20" s="43">
        <v>325425</v>
      </c>
      <c r="R20" s="43">
        <v>3</v>
      </c>
      <c r="S20" s="43">
        <f t="shared" si="4"/>
        <v>3</v>
      </c>
      <c r="T20" s="43">
        <f t="shared" si="5"/>
        <v>3</v>
      </c>
      <c r="U20" s="43">
        <f t="shared" si="6"/>
        <v>0</v>
      </c>
      <c r="V20" s="43">
        <f t="shared" si="7"/>
        <v>22</v>
      </c>
      <c r="W20" s="43">
        <v>45</v>
      </c>
      <c r="X20" s="43">
        <f t="shared" si="8"/>
        <v>-23</v>
      </c>
    </row>
    <row r="21" spans="2:26">
      <c r="B21" s="43">
        <v>21</v>
      </c>
      <c r="C21" s="44">
        <v>151</v>
      </c>
      <c r="D21" s="44" t="s">
        <v>613</v>
      </c>
      <c r="E21" s="45">
        <v>0</v>
      </c>
      <c r="F21" s="45">
        <v>0</v>
      </c>
      <c r="G21" s="45">
        <v>551</v>
      </c>
      <c r="H21" s="45">
        <v>0</v>
      </c>
      <c r="I21" s="46">
        <v>1</v>
      </c>
      <c r="J21" s="46">
        <v>7</v>
      </c>
      <c r="K21" s="46">
        <f t="shared" si="0"/>
        <v>27750</v>
      </c>
      <c r="L21" s="43">
        <v>0</v>
      </c>
      <c r="M21" s="43">
        <f t="shared" si="1"/>
        <v>0</v>
      </c>
      <c r="N21" s="43">
        <f t="shared" si="2"/>
        <v>0</v>
      </c>
      <c r="O21" s="43">
        <f t="shared" si="3"/>
        <v>27750</v>
      </c>
      <c r="P21" s="43">
        <v>0</v>
      </c>
      <c r="Q21" s="43">
        <v>12850</v>
      </c>
      <c r="R21" s="43">
        <v>2775</v>
      </c>
      <c r="S21" s="43">
        <f t="shared" si="4"/>
        <v>2775</v>
      </c>
      <c r="T21" s="43">
        <f t="shared" si="5"/>
        <v>2775</v>
      </c>
      <c r="U21" s="43">
        <f t="shared" si="6"/>
        <v>0</v>
      </c>
      <c r="V21" s="43">
        <f t="shared" si="7"/>
        <v>24975</v>
      </c>
      <c r="W21" s="43">
        <v>25155</v>
      </c>
      <c r="X21" s="43">
        <f t="shared" si="8"/>
        <v>-180</v>
      </c>
    </row>
    <row r="22" spans="2:26">
      <c r="B22" s="43">
        <v>22</v>
      </c>
      <c r="C22" s="44">
        <v>164</v>
      </c>
      <c r="D22" s="44" t="s">
        <v>638</v>
      </c>
      <c r="E22" s="45">
        <v>0</v>
      </c>
      <c r="F22" s="45">
        <v>0</v>
      </c>
      <c r="G22" s="45">
        <v>68</v>
      </c>
      <c r="H22" s="45">
        <v>0</v>
      </c>
      <c r="I22" s="46">
        <v>2</v>
      </c>
      <c r="J22" s="46">
        <v>36</v>
      </c>
      <c r="K22" s="46">
        <f t="shared" si="0"/>
        <v>4350</v>
      </c>
      <c r="L22" s="43">
        <v>0</v>
      </c>
      <c r="M22" s="43">
        <f t="shared" si="1"/>
        <v>0</v>
      </c>
      <c r="N22" s="43">
        <f t="shared" si="2"/>
        <v>0</v>
      </c>
      <c r="O22" s="43">
        <f t="shared" si="3"/>
        <v>4350</v>
      </c>
      <c r="P22" s="43">
        <v>0</v>
      </c>
      <c r="Q22" s="43">
        <v>1275</v>
      </c>
      <c r="R22" s="43">
        <v>435</v>
      </c>
      <c r="S22" s="43">
        <f t="shared" si="4"/>
        <v>435</v>
      </c>
      <c r="T22" s="43">
        <f t="shared" si="5"/>
        <v>435</v>
      </c>
      <c r="U22" s="43">
        <f t="shared" si="6"/>
        <v>0</v>
      </c>
      <c r="V22" s="43">
        <f t="shared" si="7"/>
        <v>3915</v>
      </c>
      <c r="W22" s="43">
        <v>4770</v>
      </c>
      <c r="X22" s="43">
        <f t="shared" si="8"/>
        <v>-855</v>
      </c>
    </row>
    <row r="23" spans="2:26">
      <c r="B23" s="43">
        <v>23</v>
      </c>
      <c r="C23" s="44">
        <v>154</v>
      </c>
      <c r="D23" s="44" t="s">
        <v>617</v>
      </c>
      <c r="E23" s="45">
        <v>0</v>
      </c>
      <c r="F23" s="45">
        <v>0</v>
      </c>
      <c r="G23" s="45">
        <v>65</v>
      </c>
      <c r="H23" s="45">
        <v>0</v>
      </c>
      <c r="I23" s="46">
        <v>2</v>
      </c>
      <c r="J23" s="46">
        <v>3</v>
      </c>
      <c r="K23" s="46">
        <f t="shared" si="0"/>
        <v>3375</v>
      </c>
      <c r="L23" s="43">
        <v>0</v>
      </c>
      <c r="M23" s="43">
        <f t="shared" si="1"/>
        <v>0</v>
      </c>
      <c r="N23" s="43">
        <f t="shared" si="2"/>
        <v>0</v>
      </c>
      <c r="O23" s="43">
        <f t="shared" si="3"/>
        <v>3375</v>
      </c>
      <c r="P23" s="43">
        <v>0</v>
      </c>
      <c r="Q23" s="43">
        <v>1350</v>
      </c>
      <c r="R23" s="43">
        <v>338</v>
      </c>
      <c r="S23" s="43">
        <f t="shared" si="4"/>
        <v>338</v>
      </c>
      <c r="T23" s="43">
        <f t="shared" si="5"/>
        <v>338</v>
      </c>
      <c r="U23" s="43">
        <f t="shared" si="6"/>
        <v>0</v>
      </c>
      <c r="V23" s="43">
        <f t="shared" si="7"/>
        <v>3037</v>
      </c>
      <c r="W23" s="43">
        <v>3150</v>
      </c>
      <c r="X23" s="43">
        <f t="shared" si="8"/>
        <v>-113</v>
      </c>
    </row>
    <row r="24" spans="2:26">
      <c r="B24" s="43">
        <v>25</v>
      </c>
      <c r="C24" s="44">
        <v>147</v>
      </c>
      <c r="D24" s="44" t="s">
        <v>604</v>
      </c>
      <c r="E24" s="45">
        <v>0</v>
      </c>
      <c r="F24" s="45">
        <v>0</v>
      </c>
      <c r="G24" s="45">
        <v>54</v>
      </c>
      <c r="H24" s="45">
        <v>0</v>
      </c>
      <c r="I24" s="46">
        <v>1</v>
      </c>
      <c r="J24" s="46">
        <v>5</v>
      </c>
      <c r="K24" s="46">
        <f t="shared" si="0"/>
        <v>2850</v>
      </c>
      <c r="L24" s="43">
        <v>0</v>
      </c>
      <c r="M24" s="43">
        <f t="shared" si="1"/>
        <v>0</v>
      </c>
      <c r="N24" s="43">
        <f t="shared" si="2"/>
        <v>0</v>
      </c>
      <c r="O24" s="43">
        <f t="shared" si="3"/>
        <v>2850</v>
      </c>
      <c r="P24" s="43">
        <v>0</v>
      </c>
      <c r="Q24" s="43">
        <v>400</v>
      </c>
      <c r="R24" s="43">
        <v>285</v>
      </c>
      <c r="S24" s="43">
        <f t="shared" si="4"/>
        <v>285</v>
      </c>
      <c r="T24" s="43">
        <f t="shared" si="5"/>
        <v>285</v>
      </c>
      <c r="U24" s="43">
        <f t="shared" si="6"/>
        <v>0</v>
      </c>
      <c r="V24" s="43">
        <f t="shared" si="7"/>
        <v>2565</v>
      </c>
      <c r="W24" s="43">
        <v>2700</v>
      </c>
      <c r="X24" s="43">
        <f t="shared" si="8"/>
        <v>-135</v>
      </c>
    </row>
    <row r="25" spans="2:26">
      <c r="B25" s="43">
        <v>27</v>
      </c>
      <c r="C25" s="44">
        <v>149</v>
      </c>
      <c r="D25" s="44" t="s">
        <v>608</v>
      </c>
      <c r="E25" s="45">
        <v>0</v>
      </c>
      <c r="F25" s="45">
        <v>0</v>
      </c>
      <c r="G25" s="45">
        <v>665</v>
      </c>
      <c r="H25" s="45">
        <v>0</v>
      </c>
      <c r="I25" s="46">
        <v>1</v>
      </c>
      <c r="J25" s="46">
        <v>6</v>
      </c>
      <c r="K25" s="46">
        <f>(E25*50-F25*23)+(G25*50-H25*23)+(I25*25+J25*25)</f>
        <v>33425</v>
      </c>
      <c r="L25" s="43">
        <v>0</v>
      </c>
      <c r="M25" s="43">
        <f t="shared" si="1"/>
        <v>0</v>
      </c>
      <c r="N25" s="43">
        <f t="shared" si="2"/>
        <v>0</v>
      </c>
      <c r="O25" s="43">
        <f t="shared" si="3"/>
        <v>33425</v>
      </c>
      <c r="P25" s="43">
        <v>0</v>
      </c>
      <c r="Q25" s="43">
        <v>2150</v>
      </c>
      <c r="R25" s="43">
        <v>2150</v>
      </c>
      <c r="S25" s="43">
        <f t="shared" si="4"/>
        <v>2150</v>
      </c>
      <c r="T25" s="43">
        <f t="shared" si="5"/>
        <v>2150</v>
      </c>
      <c r="U25" s="43">
        <f t="shared" si="6"/>
        <v>0</v>
      </c>
      <c r="V25" s="43">
        <f t="shared" si="7"/>
        <v>31275</v>
      </c>
      <c r="W25" s="43">
        <v>31450</v>
      </c>
      <c r="X25" s="43">
        <f t="shared" si="8"/>
        <v>-175</v>
      </c>
    </row>
    <row r="26" spans="2:26">
      <c r="B26" s="43">
        <v>28</v>
      </c>
      <c r="C26" s="44">
        <v>160</v>
      </c>
      <c r="D26" s="44" t="s">
        <v>627</v>
      </c>
      <c r="E26" s="45">
        <v>0</v>
      </c>
      <c r="F26" s="45">
        <v>0</v>
      </c>
      <c r="G26" s="45">
        <v>118</v>
      </c>
      <c r="H26" s="45">
        <v>0</v>
      </c>
      <c r="I26" s="46">
        <v>0</v>
      </c>
      <c r="J26" s="46">
        <v>26</v>
      </c>
      <c r="K26" s="46">
        <f>(E26*50-F26*23)+(G26*50-H26*23)+(I26*25+J26*25)</f>
        <v>6550</v>
      </c>
      <c r="L26" s="43">
        <v>0</v>
      </c>
      <c r="M26" s="43">
        <f t="shared" si="1"/>
        <v>0</v>
      </c>
      <c r="N26" s="43">
        <f t="shared" si="2"/>
        <v>0</v>
      </c>
      <c r="O26" s="43">
        <f t="shared" si="3"/>
        <v>6550</v>
      </c>
      <c r="P26" s="43">
        <v>0</v>
      </c>
      <c r="Q26" s="43">
        <v>42100</v>
      </c>
      <c r="R26" s="43">
        <v>655</v>
      </c>
      <c r="S26" s="43">
        <f t="shared" si="4"/>
        <v>655</v>
      </c>
      <c r="T26" s="43">
        <f t="shared" si="5"/>
        <v>655</v>
      </c>
      <c r="U26" s="43">
        <f t="shared" si="6"/>
        <v>0</v>
      </c>
      <c r="V26" s="43">
        <f t="shared" si="7"/>
        <v>5895</v>
      </c>
      <c r="W26" s="43">
        <v>6480</v>
      </c>
      <c r="X26" s="43">
        <f t="shared" si="8"/>
        <v>-585</v>
      </c>
    </row>
    <row r="27" spans="2:26">
      <c r="B27" s="43">
        <v>29</v>
      </c>
      <c r="C27" s="44">
        <v>165</v>
      </c>
      <c r="D27" s="44" t="s">
        <v>640</v>
      </c>
      <c r="E27" s="45">
        <v>0</v>
      </c>
      <c r="F27" s="45">
        <v>0</v>
      </c>
      <c r="G27" s="45">
        <v>121</v>
      </c>
      <c r="H27" s="45">
        <v>0</v>
      </c>
      <c r="I27" s="46">
        <v>0</v>
      </c>
      <c r="J27" s="46">
        <v>1</v>
      </c>
      <c r="K27" s="46">
        <f>(E27*50-F27*23)+(G27*50-H27*23)+(I27*25+J27*25)</f>
        <v>6075</v>
      </c>
      <c r="L27" s="43">
        <v>0</v>
      </c>
      <c r="M27" s="43">
        <f t="shared" si="1"/>
        <v>0</v>
      </c>
      <c r="N27" s="43">
        <f t="shared" si="2"/>
        <v>0</v>
      </c>
      <c r="O27" s="43">
        <f t="shared" si="3"/>
        <v>6075</v>
      </c>
      <c r="P27" s="43">
        <v>0</v>
      </c>
      <c r="Q27" s="43">
        <v>350</v>
      </c>
      <c r="R27" s="43">
        <v>350</v>
      </c>
      <c r="S27" s="43">
        <f t="shared" si="4"/>
        <v>350</v>
      </c>
      <c r="T27" s="43">
        <f t="shared" si="5"/>
        <v>350</v>
      </c>
      <c r="U27" s="43">
        <f t="shared" si="6"/>
        <v>0</v>
      </c>
      <c r="V27" s="43">
        <f t="shared" si="7"/>
        <v>5725</v>
      </c>
      <c r="W27" s="43">
        <v>5750</v>
      </c>
      <c r="X27" s="43">
        <f t="shared" si="8"/>
        <v>-25</v>
      </c>
    </row>
    <row r="28" spans="2:26">
      <c r="B28" s="43">
        <v>30</v>
      </c>
      <c r="C28" s="44">
        <v>159</v>
      </c>
      <c r="D28" s="44" t="s">
        <v>625</v>
      </c>
      <c r="E28" s="45">
        <v>0</v>
      </c>
      <c r="F28" s="45">
        <v>0</v>
      </c>
      <c r="G28" s="45">
        <v>78</v>
      </c>
      <c r="H28" s="45">
        <v>0</v>
      </c>
      <c r="I28" s="46">
        <v>3</v>
      </c>
      <c r="J28" s="46">
        <v>7</v>
      </c>
      <c r="K28" s="46">
        <f>(E28*50-F28*23)+(G28*50-H28*23)+(I28*25+J28*25)</f>
        <v>4150</v>
      </c>
      <c r="L28" s="43">
        <v>0</v>
      </c>
      <c r="M28" s="43">
        <f t="shared" si="1"/>
        <v>0</v>
      </c>
      <c r="N28" s="43">
        <f t="shared" si="2"/>
        <v>0</v>
      </c>
      <c r="O28" s="43">
        <f t="shared" si="3"/>
        <v>4150</v>
      </c>
      <c r="P28" s="43">
        <v>0</v>
      </c>
      <c r="Q28" s="43">
        <v>1125</v>
      </c>
      <c r="R28" s="43">
        <v>415</v>
      </c>
      <c r="S28" s="43">
        <f t="shared" si="4"/>
        <v>415</v>
      </c>
      <c r="T28" s="43">
        <f t="shared" si="5"/>
        <v>415</v>
      </c>
      <c r="U28" s="43">
        <f t="shared" si="6"/>
        <v>0</v>
      </c>
      <c r="V28" s="43">
        <f t="shared" si="7"/>
        <v>3735</v>
      </c>
      <c r="W28" s="43">
        <v>3960</v>
      </c>
      <c r="X28" s="43">
        <f t="shared" si="8"/>
        <v>-225</v>
      </c>
    </row>
    <row r="29" spans="2:26">
      <c r="B29" s="43">
        <v>31</v>
      </c>
      <c r="C29" s="44">
        <v>150</v>
      </c>
      <c r="D29" s="44" t="s">
        <v>611</v>
      </c>
      <c r="E29" s="45">
        <v>0</v>
      </c>
      <c r="F29" s="45">
        <v>0</v>
      </c>
      <c r="G29" s="45">
        <v>46</v>
      </c>
      <c r="H29" s="45">
        <v>0</v>
      </c>
      <c r="I29" s="46">
        <v>0</v>
      </c>
      <c r="J29" s="46">
        <v>5</v>
      </c>
      <c r="K29" s="46">
        <f>(E29*50-F29*23)+(G29*50-H29*23)+(I29*25+J29*25)</f>
        <v>2425</v>
      </c>
      <c r="L29" s="43">
        <v>0</v>
      </c>
      <c r="M29" s="43">
        <f t="shared" si="1"/>
        <v>0</v>
      </c>
      <c r="N29" s="43">
        <f t="shared" si="2"/>
        <v>0</v>
      </c>
      <c r="O29" s="43">
        <f t="shared" si="3"/>
        <v>2425</v>
      </c>
      <c r="P29" s="43">
        <v>0</v>
      </c>
      <c r="Q29" s="43">
        <v>125</v>
      </c>
      <c r="R29" s="43">
        <v>125</v>
      </c>
      <c r="S29" s="43">
        <f t="shared" si="4"/>
        <v>125</v>
      </c>
      <c r="T29" s="43">
        <f t="shared" si="5"/>
        <v>125</v>
      </c>
      <c r="U29" s="43">
        <f t="shared" si="6"/>
        <v>0</v>
      </c>
      <c r="V29" s="43">
        <f t="shared" si="7"/>
        <v>2300</v>
      </c>
      <c r="W29" s="43">
        <v>2425</v>
      </c>
      <c r="X29" s="43">
        <f t="shared" si="8"/>
        <v>-125</v>
      </c>
    </row>
    <row r="30" spans="2:26">
      <c r="B30" s="43">
        <v>33</v>
      </c>
      <c r="C30" s="44">
        <v>148</v>
      </c>
      <c r="D30" s="44" t="s">
        <v>606</v>
      </c>
      <c r="E30" s="45">
        <v>0</v>
      </c>
      <c r="F30" s="45">
        <v>0</v>
      </c>
      <c r="G30" s="45">
        <v>601</v>
      </c>
      <c r="H30" s="45">
        <v>0</v>
      </c>
      <c r="I30" s="46">
        <v>2</v>
      </c>
      <c r="J30" s="46">
        <v>7</v>
      </c>
      <c r="K30" s="46">
        <f t="shared" ref="K30:K44" si="9">(E30*50-F30*23)+(G30*50-H30*23)+(I30*25+J30*25)</f>
        <v>30275</v>
      </c>
      <c r="L30" s="43">
        <v>0</v>
      </c>
      <c r="M30" s="43">
        <f t="shared" si="1"/>
        <v>0</v>
      </c>
      <c r="N30" s="43">
        <f t="shared" si="2"/>
        <v>0</v>
      </c>
      <c r="O30" s="43">
        <f t="shared" si="3"/>
        <v>30275</v>
      </c>
      <c r="P30" s="43">
        <v>0</v>
      </c>
      <c r="Q30" s="43">
        <v>12675</v>
      </c>
      <c r="R30" s="43">
        <v>3028</v>
      </c>
      <c r="S30" s="43">
        <f t="shared" si="4"/>
        <v>3028</v>
      </c>
      <c r="T30" s="43">
        <f t="shared" si="5"/>
        <v>3028</v>
      </c>
      <c r="U30" s="43">
        <f t="shared" si="6"/>
        <v>0</v>
      </c>
      <c r="V30" s="43">
        <f t="shared" si="7"/>
        <v>27247</v>
      </c>
      <c r="W30" s="43">
        <v>27450</v>
      </c>
      <c r="X30" s="43">
        <f t="shared" si="8"/>
        <v>-203</v>
      </c>
    </row>
    <row r="31" spans="2:26">
      <c r="B31" s="43">
        <v>34</v>
      </c>
      <c r="C31" s="44">
        <v>155</v>
      </c>
      <c r="D31" s="44" t="s">
        <v>945</v>
      </c>
      <c r="E31" s="45">
        <v>0</v>
      </c>
      <c r="F31" s="45">
        <v>0</v>
      </c>
      <c r="G31" s="45">
        <v>7</v>
      </c>
      <c r="H31" s="45">
        <v>0</v>
      </c>
      <c r="I31" s="46">
        <v>1</v>
      </c>
      <c r="J31" s="46">
        <v>1</v>
      </c>
      <c r="K31" s="46">
        <f t="shared" si="9"/>
        <v>400</v>
      </c>
      <c r="L31" s="43">
        <v>0</v>
      </c>
      <c r="M31" s="43">
        <f t="shared" si="1"/>
        <v>0</v>
      </c>
      <c r="N31" s="43">
        <f t="shared" si="2"/>
        <v>0</v>
      </c>
      <c r="O31" s="43">
        <f t="shared" si="3"/>
        <v>400</v>
      </c>
      <c r="P31" s="43">
        <v>0</v>
      </c>
      <c r="Q31" s="43">
        <v>50</v>
      </c>
      <c r="R31" s="43">
        <v>40</v>
      </c>
      <c r="S31" s="43">
        <f t="shared" si="4"/>
        <v>40</v>
      </c>
      <c r="T31" s="43">
        <f t="shared" si="5"/>
        <v>40</v>
      </c>
      <c r="U31" s="43">
        <f t="shared" si="6"/>
        <v>0</v>
      </c>
      <c r="V31" s="43">
        <f t="shared" si="7"/>
        <v>360</v>
      </c>
      <c r="W31" s="43">
        <v>405</v>
      </c>
      <c r="X31" s="43">
        <f t="shared" si="8"/>
        <v>-45</v>
      </c>
      <c r="Z31" s="39" t="s">
        <v>1085</v>
      </c>
    </row>
    <row r="32" spans="2:26">
      <c r="B32" s="43">
        <v>35</v>
      </c>
      <c r="C32" s="44">
        <v>166</v>
      </c>
      <c r="D32" s="44" t="s">
        <v>642</v>
      </c>
      <c r="E32" s="45">
        <v>1</v>
      </c>
      <c r="F32" s="45">
        <v>0</v>
      </c>
      <c r="G32" s="45">
        <v>543</v>
      </c>
      <c r="H32" s="45">
        <v>0</v>
      </c>
      <c r="I32" s="46">
        <v>123</v>
      </c>
      <c r="J32" s="46">
        <v>866</v>
      </c>
      <c r="K32" s="46">
        <f t="shared" si="9"/>
        <v>51925</v>
      </c>
      <c r="L32" s="43">
        <v>0</v>
      </c>
      <c r="M32" s="43">
        <f t="shared" si="1"/>
        <v>0</v>
      </c>
      <c r="N32" s="43">
        <f t="shared" si="2"/>
        <v>0</v>
      </c>
      <c r="O32" s="43">
        <f t="shared" si="3"/>
        <v>51925</v>
      </c>
      <c r="P32" s="43">
        <v>0</v>
      </c>
      <c r="Q32" s="43">
        <v>51950</v>
      </c>
      <c r="R32" s="43">
        <v>5193</v>
      </c>
      <c r="S32" s="43">
        <f t="shared" si="4"/>
        <v>5193</v>
      </c>
      <c r="T32" s="43">
        <f t="shared" si="5"/>
        <v>5193</v>
      </c>
      <c r="U32" s="43">
        <f t="shared" si="6"/>
        <v>0</v>
      </c>
      <c r="V32" s="43">
        <f t="shared" si="7"/>
        <v>46732</v>
      </c>
      <c r="W32" s="43">
        <v>68985</v>
      </c>
      <c r="X32" s="43">
        <f t="shared" si="8"/>
        <v>-22253</v>
      </c>
    </row>
    <row r="33" spans="2:24">
      <c r="B33" s="43">
        <v>37</v>
      </c>
      <c r="C33" s="44">
        <v>153</v>
      </c>
      <c r="D33" s="44" t="s">
        <v>615</v>
      </c>
      <c r="E33" s="45">
        <v>0</v>
      </c>
      <c r="F33" s="45">
        <v>0</v>
      </c>
      <c r="G33" s="45">
        <v>80</v>
      </c>
      <c r="H33" s="45">
        <v>0</v>
      </c>
      <c r="I33" s="46">
        <v>1</v>
      </c>
      <c r="J33" s="46">
        <v>7</v>
      </c>
      <c r="K33" s="46">
        <f t="shared" si="9"/>
        <v>4200</v>
      </c>
      <c r="L33" s="43">
        <v>0</v>
      </c>
      <c r="M33" s="43">
        <f t="shared" si="1"/>
        <v>0</v>
      </c>
      <c r="N33" s="43">
        <f t="shared" si="2"/>
        <v>0</v>
      </c>
      <c r="O33" s="43">
        <f t="shared" si="3"/>
        <v>4200</v>
      </c>
      <c r="P33" s="43">
        <v>0</v>
      </c>
      <c r="Q33" s="43">
        <v>225</v>
      </c>
      <c r="R33" s="43">
        <v>225</v>
      </c>
      <c r="S33" s="43">
        <f t="shared" si="4"/>
        <v>225</v>
      </c>
      <c r="T33" s="43">
        <f t="shared" si="5"/>
        <v>225</v>
      </c>
      <c r="U33" s="43">
        <f t="shared" si="6"/>
        <v>0</v>
      </c>
      <c r="V33" s="43">
        <f t="shared" si="7"/>
        <v>3975</v>
      </c>
      <c r="W33" s="43">
        <v>4175</v>
      </c>
      <c r="X33" s="43">
        <f t="shared" si="8"/>
        <v>-200</v>
      </c>
    </row>
    <row r="34" spans="2:24">
      <c r="B34" s="43">
        <v>38</v>
      </c>
      <c r="C34" s="44">
        <v>146</v>
      </c>
      <c r="D34" s="44" t="s">
        <v>602</v>
      </c>
      <c r="E34" s="45">
        <v>0</v>
      </c>
      <c r="F34" s="45">
        <v>0</v>
      </c>
      <c r="G34" s="45">
        <v>215</v>
      </c>
      <c r="H34" s="45">
        <v>0</v>
      </c>
      <c r="I34" s="46">
        <v>5</v>
      </c>
      <c r="J34" s="46">
        <v>5</v>
      </c>
      <c r="K34" s="46">
        <f t="shared" si="9"/>
        <v>11000</v>
      </c>
      <c r="L34" s="43">
        <v>0</v>
      </c>
      <c r="M34" s="43">
        <f t="shared" si="1"/>
        <v>0</v>
      </c>
      <c r="N34" s="43">
        <f t="shared" si="2"/>
        <v>0</v>
      </c>
      <c r="O34" s="43">
        <f t="shared" si="3"/>
        <v>11000</v>
      </c>
      <c r="P34" s="43">
        <v>0</v>
      </c>
      <c r="Q34" s="43">
        <v>3750</v>
      </c>
      <c r="R34" s="43">
        <v>1100</v>
      </c>
      <c r="S34" s="43">
        <f t="shared" si="4"/>
        <v>1100</v>
      </c>
      <c r="T34" s="43">
        <f t="shared" si="5"/>
        <v>1100</v>
      </c>
      <c r="U34" s="43">
        <f t="shared" si="6"/>
        <v>0</v>
      </c>
      <c r="V34" s="43">
        <f t="shared" si="7"/>
        <v>9900</v>
      </c>
      <c r="W34" s="43">
        <v>10125</v>
      </c>
      <c r="X34" s="43">
        <f t="shared" si="8"/>
        <v>-225</v>
      </c>
    </row>
    <row r="35" spans="2:24">
      <c r="B35" s="43">
        <v>40</v>
      </c>
      <c r="C35" s="44">
        <v>808</v>
      </c>
      <c r="D35" s="44" t="s">
        <v>848</v>
      </c>
      <c r="E35" s="45">
        <v>0</v>
      </c>
      <c r="F35" s="45">
        <v>0</v>
      </c>
      <c r="G35" s="45">
        <v>1072</v>
      </c>
      <c r="H35" s="45">
        <v>0</v>
      </c>
      <c r="I35" s="46">
        <v>341</v>
      </c>
      <c r="J35" s="46">
        <v>1511</v>
      </c>
      <c r="K35" s="46">
        <f t="shared" si="9"/>
        <v>99900</v>
      </c>
      <c r="L35" s="43">
        <v>0</v>
      </c>
      <c r="M35" s="43">
        <f t="shared" si="1"/>
        <v>0</v>
      </c>
      <c r="N35" s="43">
        <f t="shared" si="2"/>
        <v>0</v>
      </c>
      <c r="O35" s="43">
        <f t="shared" si="3"/>
        <v>99900</v>
      </c>
      <c r="P35" s="43">
        <v>0</v>
      </c>
      <c r="Q35" s="43">
        <v>12250</v>
      </c>
      <c r="R35" s="43">
        <v>9990</v>
      </c>
      <c r="S35" s="43">
        <f t="shared" si="4"/>
        <v>9990</v>
      </c>
      <c r="T35" s="43">
        <f t="shared" si="5"/>
        <v>9990</v>
      </c>
      <c r="U35" s="43">
        <f t="shared" si="6"/>
        <v>0</v>
      </c>
      <c r="V35" s="43">
        <f t="shared" si="7"/>
        <v>89910</v>
      </c>
      <c r="W35" s="43">
        <v>133950</v>
      </c>
      <c r="X35" s="43">
        <f t="shared" si="8"/>
        <v>-44040</v>
      </c>
    </row>
    <row r="36" spans="2:24">
      <c r="B36" s="43">
        <v>41</v>
      </c>
      <c r="C36" s="44">
        <v>813</v>
      </c>
      <c r="D36" s="44" t="s">
        <v>856</v>
      </c>
      <c r="E36" s="45">
        <v>0</v>
      </c>
      <c r="F36" s="45">
        <v>0</v>
      </c>
      <c r="G36" s="45">
        <v>215</v>
      </c>
      <c r="H36" s="45">
        <v>0</v>
      </c>
      <c r="I36" s="46">
        <v>72</v>
      </c>
      <c r="J36" s="46">
        <v>548</v>
      </c>
      <c r="K36" s="46">
        <f t="shared" si="9"/>
        <v>26250</v>
      </c>
      <c r="L36" s="43">
        <v>0</v>
      </c>
      <c r="M36" s="43">
        <f t="shared" si="1"/>
        <v>0</v>
      </c>
      <c r="N36" s="43">
        <f t="shared" si="2"/>
        <v>0</v>
      </c>
      <c r="O36" s="43">
        <f t="shared" si="3"/>
        <v>26250</v>
      </c>
      <c r="P36" s="43">
        <v>0</v>
      </c>
      <c r="Q36" s="43">
        <v>450</v>
      </c>
      <c r="R36" s="43">
        <v>450</v>
      </c>
      <c r="S36" s="43">
        <f t="shared" si="4"/>
        <v>450</v>
      </c>
      <c r="T36" s="43">
        <f t="shared" si="5"/>
        <v>450</v>
      </c>
      <c r="U36" s="43">
        <f t="shared" si="6"/>
        <v>0</v>
      </c>
      <c r="V36" s="43">
        <f t="shared" si="7"/>
        <v>25800</v>
      </c>
      <c r="W36" s="43">
        <v>41300</v>
      </c>
      <c r="X36" s="43">
        <f t="shared" si="8"/>
        <v>-15500</v>
      </c>
    </row>
    <row r="37" spans="2:24">
      <c r="B37" s="43">
        <v>42</v>
      </c>
      <c r="C37" s="44">
        <v>810</v>
      </c>
      <c r="D37" s="44" t="s">
        <v>850</v>
      </c>
      <c r="E37" s="45">
        <v>0</v>
      </c>
      <c r="F37" s="45">
        <v>0</v>
      </c>
      <c r="G37" s="45">
        <v>449</v>
      </c>
      <c r="H37" s="45">
        <v>0</v>
      </c>
      <c r="I37" s="46">
        <v>65</v>
      </c>
      <c r="J37" s="46">
        <v>411</v>
      </c>
      <c r="K37" s="46">
        <f t="shared" si="9"/>
        <v>34350</v>
      </c>
      <c r="L37" s="43">
        <v>0</v>
      </c>
      <c r="M37" s="43">
        <f t="shared" si="1"/>
        <v>0</v>
      </c>
      <c r="N37" s="43">
        <f t="shared" si="2"/>
        <v>0</v>
      </c>
      <c r="O37" s="43">
        <f t="shared" si="3"/>
        <v>34350</v>
      </c>
      <c r="P37" s="43">
        <v>0</v>
      </c>
      <c r="Q37" s="43">
        <v>21450</v>
      </c>
      <c r="R37" s="43">
        <v>3435</v>
      </c>
      <c r="S37" s="43">
        <f t="shared" si="4"/>
        <v>3435</v>
      </c>
      <c r="T37" s="43">
        <f t="shared" si="5"/>
        <v>3435</v>
      </c>
      <c r="U37" s="43">
        <f t="shared" si="6"/>
        <v>0</v>
      </c>
      <c r="V37" s="43">
        <f t="shared" si="7"/>
        <v>30915</v>
      </c>
      <c r="W37" s="43">
        <v>41625</v>
      </c>
      <c r="X37" s="43">
        <f t="shared" si="8"/>
        <v>-10710</v>
      </c>
    </row>
    <row r="38" spans="2:24">
      <c r="B38" s="43">
        <v>43</v>
      </c>
      <c r="C38" s="44">
        <v>812</v>
      </c>
      <c r="D38" s="44" t="s">
        <v>854</v>
      </c>
      <c r="E38" s="45">
        <v>0</v>
      </c>
      <c r="F38" s="45">
        <v>0</v>
      </c>
      <c r="G38" s="45">
        <v>867</v>
      </c>
      <c r="H38" s="45">
        <v>0</v>
      </c>
      <c r="I38" s="46">
        <v>322</v>
      </c>
      <c r="J38" s="46">
        <v>1735</v>
      </c>
      <c r="K38" s="46">
        <f t="shared" si="9"/>
        <v>94775</v>
      </c>
      <c r="L38" s="43">
        <v>0</v>
      </c>
      <c r="M38" s="43">
        <f t="shared" si="1"/>
        <v>0</v>
      </c>
      <c r="N38" s="43">
        <f t="shared" si="2"/>
        <v>0</v>
      </c>
      <c r="O38" s="43">
        <f t="shared" si="3"/>
        <v>94775</v>
      </c>
      <c r="P38" s="43">
        <v>0</v>
      </c>
      <c r="Q38" s="43">
        <v>52650</v>
      </c>
      <c r="R38" s="43">
        <v>9478</v>
      </c>
      <c r="S38" s="43">
        <f t="shared" si="4"/>
        <v>9478</v>
      </c>
      <c r="T38" s="43">
        <f t="shared" si="5"/>
        <v>9478</v>
      </c>
      <c r="U38" s="43">
        <f t="shared" si="6"/>
        <v>0</v>
      </c>
      <c r="V38" s="43">
        <f t="shared" si="7"/>
        <v>85297</v>
      </c>
      <c r="W38" s="43">
        <v>131580</v>
      </c>
      <c r="X38" s="43">
        <f t="shared" si="8"/>
        <v>-46283</v>
      </c>
    </row>
    <row r="39" spans="2:24">
      <c r="B39" s="43">
        <v>44</v>
      </c>
      <c r="C39" s="44">
        <v>807</v>
      </c>
      <c r="D39" s="44" t="s">
        <v>846</v>
      </c>
      <c r="E39" s="45">
        <v>0</v>
      </c>
      <c r="F39" s="45">
        <v>0</v>
      </c>
      <c r="G39" s="45">
        <v>893</v>
      </c>
      <c r="H39" s="45">
        <v>0</v>
      </c>
      <c r="I39" s="46">
        <v>233</v>
      </c>
      <c r="J39" s="46">
        <v>1749</v>
      </c>
      <c r="K39" s="46">
        <f t="shared" si="9"/>
        <v>94200</v>
      </c>
      <c r="L39" s="43">
        <v>0</v>
      </c>
      <c r="M39" s="43">
        <f t="shared" si="1"/>
        <v>0</v>
      </c>
      <c r="N39" s="43">
        <f t="shared" si="2"/>
        <v>0</v>
      </c>
      <c r="O39" s="43">
        <f t="shared" si="3"/>
        <v>94200</v>
      </c>
      <c r="P39" s="43">
        <v>0</v>
      </c>
      <c r="Q39" s="43">
        <v>2050</v>
      </c>
      <c r="R39" s="43">
        <v>2050</v>
      </c>
      <c r="S39" s="43">
        <f t="shared" si="4"/>
        <v>2050</v>
      </c>
      <c r="T39" s="43">
        <f t="shared" si="5"/>
        <v>2050</v>
      </c>
      <c r="U39" s="43">
        <f t="shared" si="6"/>
        <v>0</v>
      </c>
      <c r="V39" s="43">
        <f t="shared" si="7"/>
        <v>92150</v>
      </c>
      <c r="W39" s="43">
        <v>141700</v>
      </c>
      <c r="X39" s="43">
        <f t="shared" si="8"/>
        <v>-49550</v>
      </c>
    </row>
    <row r="40" spans="2:24">
      <c r="B40" s="43">
        <v>45</v>
      </c>
      <c r="C40" s="44">
        <v>806</v>
      </c>
      <c r="D40" s="44" t="s">
        <v>844</v>
      </c>
      <c r="E40" s="45">
        <v>0</v>
      </c>
      <c r="F40" s="45">
        <v>0</v>
      </c>
      <c r="G40" s="45">
        <v>1590</v>
      </c>
      <c r="H40" s="45">
        <v>0</v>
      </c>
      <c r="I40" s="46">
        <v>368</v>
      </c>
      <c r="J40" s="46">
        <v>1909</v>
      </c>
      <c r="K40" s="46">
        <f t="shared" si="9"/>
        <v>136425</v>
      </c>
      <c r="L40" s="43">
        <v>0</v>
      </c>
      <c r="M40" s="43">
        <f t="shared" si="1"/>
        <v>0</v>
      </c>
      <c r="N40" s="43">
        <f t="shared" si="2"/>
        <v>0</v>
      </c>
      <c r="O40" s="43">
        <f t="shared" si="3"/>
        <v>136425</v>
      </c>
      <c r="P40" s="43">
        <v>0</v>
      </c>
      <c r="Q40" s="43">
        <v>23325</v>
      </c>
      <c r="R40" s="43">
        <v>13643</v>
      </c>
      <c r="S40" s="43">
        <f t="shared" si="4"/>
        <v>13643</v>
      </c>
      <c r="T40" s="43">
        <f t="shared" si="5"/>
        <v>13643</v>
      </c>
      <c r="U40" s="43">
        <f t="shared" si="6"/>
        <v>0</v>
      </c>
      <c r="V40" s="43">
        <f t="shared" si="7"/>
        <v>122782</v>
      </c>
      <c r="W40" s="43">
        <v>174015</v>
      </c>
      <c r="X40" s="43">
        <f t="shared" si="8"/>
        <v>-51233</v>
      </c>
    </row>
    <row r="41" spans="2:24">
      <c r="B41" s="43">
        <v>46</v>
      </c>
      <c r="C41" s="44">
        <v>805</v>
      </c>
      <c r="D41" s="44" t="s">
        <v>842</v>
      </c>
      <c r="E41" s="45">
        <v>0</v>
      </c>
      <c r="F41" s="45">
        <v>0</v>
      </c>
      <c r="G41" s="45">
        <v>1756</v>
      </c>
      <c r="H41" s="45">
        <v>0</v>
      </c>
      <c r="I41" s="46">
        <v>667</v>
      </c>
      <c r="J41" s="46">
        <v>2790</v>
      </c>
      <c r="K41" s="46">
        <f t="shared" si="9"/>
        <v>174225</v>
      </c>
      <c r="L41" s="43">
        <v>0</v>
      </c>
      <c r="M41" s="43">
        <f t="shared" si="1"/>
        <v>0</v>
      </c>
      <c r="N41" s="43">
        <f t="shared" si="2"/>
        <v>0</v>
      </c>
      <c r="O41" s="43">
        <f t="shared" si="3"/>
        <v>174225</v>
      </c>
      <c r="P41" s="43">
        <v>0</v>
      </c>
      <c r="Q41" s="43">
        <v>3975</v>
      </c>
      <c r="R41" s="43">
        <v>3975</v>
      </c>
      <c r="S41" s="43">
        <f t="shared" si="4"/>
        <v>3975</v>
      </c>
      <c r="T41" s="43">
        <f t="shared" si="5"/>
        <v>3975</v>
      </c>
      <c r="U41" s="43">
        <f t="shared" si="6"/>
        <v>0</v>
      </c>
      <c r="V41" s="43">
        <f t="shared" si="7"/>
        <v>170250</v>
      </c>
      <c r="W41" s="43">
        <v>256675</v>
      </c>
      <c r="X41" s="43">
        <f t="shared" si="8"/>
        <v>-86425</v>
      </c>
    </row>
    <row r="42" spans="2:24">
      <c r="B42" s="43">
        <v>47</v>
      </c>
      <c r="C42" s="44">
        <v>664</v>
      </c>
      <c r="D42" s="44" t="s">
        <v>790</v>
      </c>
      <c r="E42" s="45">
        <v>1</v>
      </c>
      <c r="F42" s="45">
        <v>0</v>
      </c>
      <c r="G42" s="45">
        <v>18035</v>
      </c>
      <c r="H42" s="45">
        <v>0</v>
      </c>
      <c r="I42" s="46">
        <v>2118</v>
      </c>
      <c r="J42" s="46">
        <v>5971</v>
      </c>
      <c r="K42" s="46">
        <f t="shared" si="9"/>
        <v>1104025</v>
      </c>
      <c r="L42" s="43">
        <v>0</v>
      </c>
      <c r="M42" s="43">
        <f t="shared" si="1"/>
        <v>0</v>
      </c>
      <c r="N42" s="43">
        <f t="shared" si="2"/>
        <v>0</v>
      </c>
      <c r="O42" s="43">
        <f t="shared" si="3"/>
        <v>1104025</v>
      </c>
      <c r="P42" s="43">
        <v>0</v>
      </c>
      <c r="Q42" s="43">
        <v>941850</v>
      </c>
      <c r="R42" s="43">
        <v>110403</v>
      </c>
      <c r="S42" s="43">
        <f t="shared" si="4"/>
        <v>110403</v>
      </c>
      <c r="T42" s="43">
        <f t="shared" si="5"/>
        <v>110403</v>
      </c>
      <c r="U42" s="43">
        <f t="shared" si="6"/>
        <v>0</v>
      </c>
      <c r="V42" s="43">
        <f t="shared" si="7"/>
        <v>993622</v>
      </c>
      <c r="W42" s="43">
        <v>1175625</v>
      </c>
      <c r="X42" s="43">
        <f t="shared" si="8"/>
        <v>-182003</v>
      </c>
    </row>
    <row r="43" spans="2:24">
      <c r="B43" s="43">
        <v>49</v>
      </c>
      <c r="C43" s="44">
        <v>815</v>
      </c>
      <c r="D43" s="44" t="s">
        <v>860</v>
      </c>
      <c r="E43" s="45">
        <v>3</v>
      </c>
      <c r="F43" s="45">
        <v>0</v>
      </c>
      <c r="G43" s="45">
        <v>14476</v>
      </c>
      <c r="H43" s="45">
        <v>0</v>
      </c>
      <c r="I43" s="46">
        <v>6727</v>
      </c>
      <c r="J43" s="46">
        <v>9323</v>
      </c>
      <c r="K43" s="46">
        <f t="shared" si="9"/>
        <v>1125200</v>
      </c>
      <c r="L43" s="43">
        <v>0</v>
      </c>
      <c r="M43" s="43">
        <f t="shared" si="1"/>
        <v>0</v>
      </c>
      <c r="N43" s="43">
        <f t="shared" si="2"/>
        <v>0</v>
      </c>
      <c r="O43" s="43">
        <f t="shared" si="3"/>
        <v>1125200</v>
      </c>
      <c r="P43" s="43">
        <v>0</v>
      </c>
      <c r="Q43" s="43">
        <v>213275</v>
      </c>
      <c r="R43" s="43">
        <v>112520</v>
      </c>
      <c r="S43" s="43">
        <f t="shared" si="4"/>
        <v>112520</v>
      </c>
      <c r="T43" s="43">
        <f t="shared" si="5"/>
        <v>112520</v>
      </c>
      <c r="U43" s="43">
        <f t="shared" si="6"/>
        <v>0</v>
      </c>
      <c r="V43" s="43">
        <f t="shared" si="7"/>
        <v>1012680</v>
      </c>
      <c r="W43" s="43">
        <v>1373805</v>
      </c>
      <c r="X43" s="43">
        <f t="shared" si="8"/>
        <v>-361125</v>
      </c>
    </row>
    <row r="44" spans="2:24">
      <c r="B44" s="43">
        <v>50</v>
      </c>
      <c r="C44" s="44">
        <v>108</v>
      </c>
      <c r="D44" s="44" t="s">
        <v>559</v>
      </c>
      <c r="E44" s="45">
        <v>2</v>
      </c>
      <c r="F44" s="45">
        <v>0</v>
      </c>
      <c r="G44" s="45">
        <v>123627</v>
      </c>
      <c r="H44" s="45">
        <v>0</v>
      </c>
      <c r="I44" s="46">
        <v>7610</v>
      </c>
      <c r="J44" s="46">
        <v>27298</v>
      </c>
      <c r="K44" s="46">
        <f t="shared" si="9"/>
        <v>7054150</v>
      </c>
      <c r="L44" s="43">
        <v>0</v>
      </c>
      <c r="M44" s="43">
        <f t="shared" si="1"/>
        <v>0</v>
      </c>
      <c r="N44" s="43">
        <f t="shared" si="2"/>
        <v>0</v>
      </c>
      <c r="O44" s="43">
        <f t="shared" si="3"/>
        <v>7054150</v>
      </c>
      <c r="P44" s="43">
        <v>0</v>
      </c>
      <c r="Q44" s="43">
        <v>3586000</v>
      </c>
      <c r="R44" s="43">
        <v>705415</v>
      </c>
      <c r="S44" s="43">
        <f t="shared" si="4"/>
        <v>705415</v>
      </c>
      <c r="T44" s="43">
        <f t="shared" si="5"/>
        <v>705415</v>
      </c>
      <c r="U44" s="43">
        <f t="shared" si="6"/>
        <v>0</v>
      </c>
      <c r="V44" s="43">
        <f t="shared" si="7"/>
        <v>6348735</v>
      </c>
      <c r="W44" s="43">
        <v>7134165</v>
      </c>
      <c r="X44" s="43">
        <f t="shared" si="8"/>
        <v>-785430</v>
      </c>
    </row>
    <row r="45" spans="2:24">
      <c r="B45" s="43">
        <v>52</v>
      </c>
      <c r="C45" s="44">
        <v>163</v>
      </c>
      <c r="D45" s="44" t="s">
        <v>636</v>
      </c>
      <c r="E45" s="45">
        <v>0</v>
      </c>
      <c r="F45" s="45">
        <v>0</v>
      </c>
      <c r="G45" s="45">
        <v>207</v>
      </c>
      <c r="H45" s="45">
        <v>0</v>
      </c>
      <c r="I45" s="46">
        <v>0</v>
      </c>
      <c r="J45" s="46">
        <v>1</v>
      </c>
      <c r="K45" s="46">
        <f>(E45*50-F45*23)+(G45*50-H45*23)+(I45*25+J45*25)</f>
        <v>10375</v>
      </c>
      <c r="L45" s="43">
        <v>0</v>
      </c>
      <c r="M45" s="43">
        <f t="shared" si="1"/>
        <v>0</v>
      </c>
      <c r="N45" s="43">
        <f t="shared" si="2"/>
        <v>0</v>
      </c>
      <c r="O45" s="43">
        <f t="shared" si="3"/>
        <v>10375</v>
      </c>
      <c r="P45" s="43">
        <v>0</v>
      </c>
      <c r="Q45" s="43">
        <v>11050</v>
      </c>
      <c r="R45" s="43">
        <v>1038</v>
      </c>
      <c r="S45" s="43">
        <f t="shared" si="4"/>
        <v>1038</v>
      </c>
      <c r="T45" s="43">
        <f t="shared" si="5"/>
        <v>1038</v>
      </c>
      <c r="U45" s="43">
        <f t="shared" si="6"/>
        <v>0</v>
      </c>
      <c r="V45" s="43">
        <f t="shared" si="7"/>
        <v>9337</v>
      </c>
      <c r="W45" s="43">
        <v>9360</v>
      </c>
      <c r="X45" s="43">
        <f t="shared" si="8"/>
        <v>-23</v>
      </c>
    </row>
    <row r="46" spans="2:24">
      <c r="B46" s="43">
        <v>54</v>
      </c>
      <c r="C46" s="44">
        <v>145</v>
      </c>
      <c r="D46" s="44" t="s">
        <v>600</v>
      </c>
      <c r="E46" s="45">
        <v>0</v>
      </c>
      <c r="F46" s="45">
        <v>0</v>
      </c>
      <c r="G46" s="45">
        <v>75</v>
      </c>
      <c r="H46" s="45">
        <v>0</v>
      </c>
      <c r="I46" s="46">
        <v>0</v>
      </c>
      <c r="J46" s="46">
        <v>6</v>
      </c>
      <c r="K46" s="46">
        <f>(E46*50-F46*23)+(G46*50-H46*23)+(I46*25+J46*25)</f>
        <v>3900</v>
      </c>
      <c r="L46" s="43">
        <v>0</v>
      </c>
      <c r="M46" s="43">
        <f t="shared" si="1"/>
        <v>0</v>
      </c>
      <c r="N46" s="43">
        <f t="shared" si="2"/>
        <v>0</v>
      </c>
      <c r="O46" s="43">
        <f t="shared" si="3"/>
        <v>3900</v>
      </c>
      <c r="P46" s="43">
        <v>0</v>
      </c>
      <c r="Q46" s="43">
        <v>150</v>
      </c>
      <c r="R46" s="43">
        <v>150</v>
      </c>
      <c r="S46" s="43">
        <f t="shared" si="4"/>
        <v>150</v>
      </c>
      <c r="T46" s="43">
        <f t="shared" si="5"/>
        <v>150</v>
      </c>
      <c r="U46" s="43">
        <f t="shared" si="6"/>
        <v>0</v>
      </c>
      <c r="V46" s="43">
        <f t="shared" si="7"/>
        <v>3750</v>
      </c>
      <c r="W46" s="43">
        <v>3900</v>
      </c>
      <c r="X46" s="43">
        <f t="shared" si="8"/>
        <v>-150</v>
      </c>
    </row>
    <row r="47" spans="2:24">
      <c r="B47" s="43">
        <v>55</v>
      </c>
      <c r="C47" s="44">
        <v>161</v>
      </c>
      <c r="D47" s="44" t="s">
        <v>631</v>
      </c>
      <c r="E47" s="45">
        <v>0</v>
      </c>
      <c r="F47" s="45">
        <v>0</v>
      </c>
      <c r="G47" s="45">
        <v>61</v>
      </c>
      <c r="H47" s="45">
        <v>0</v>
      </c>
      <c r="I47" s="46">
        <v>0</v>
      </c>
      <c r="J47" s="46">
        <v>4</v>
      </c>
      <c r="K47" s="46">
        <f>(E47*50-F47*23)+(G47*50-H47*23)+(I47*25+J47*25)</f>
        <v>3150</v>
      </c>
      <c r="L47" s="43">
        <v>0</v>
      </c>
      <c r="M47" s="43">
        <f t="shared" si="1"/>
        <v>0</v>
      </c>
      <c r="N47" s="43">
        <f t="shared" si="2"/>
        <v>0</v>
      </c>
      <c r="O47" s="43">
        <f t="shared" si="3"/>
        <v>3150</v>
      </c>
      <c r="P47" s="43">
        <v>0</v>
      </c>
      <c r="Q47" s="43">
        <v>50</v>
      </c>
      <c r="R47" s="43">
        <v>50</v>
      </c>
      <c r="S47" s="43">
        <f t="shared" si="4"/>
        <v>50</v>
      </c>
      <c r="T47" s="43">
        <f t="shared" si="5"/>
        <v>50</v>
      </c>
      <c r="U47" s="43">
        <f t="shared" si="6"/>
        <v>0</v>
      </c>
      <c r="V47" s="43">
        <f t="shared" si="7"/>
        <v>3100</v>
      </c>
      <c r="W47" s="43">
        <v>3200</v>
      </c>
      <c r="X47" s="43">
        <f t="shared" si="8"/>
        <v>-100</v>
      </c>
    </row>
    <row r="48" spans="2:24">
      <c r="B48" s="43">
        <v>58</v>
      </c>
      <c r="C48" s="44">
        <v>955</v>
      </c>
      <c r="D48" s="44" t="s">
        <v>912</v>
      </c>
      <c r="E48" s="45">
        <v>0</v>
      </c>
      <c r="F48" s="45">
        <v>0</v>
      </c>
      <c r="G48" s="45">
        <v>1532</v>
      </c>
      <c r="H48" s="45">
        <v>1532</v>
      </c>
      <c r="I48" s="46">
        <v>1</v>
      </c>
      <c r="J48" s="46">
        <v>0</v>
      </c>
      <c r="K48" s="46">
        <f t="shared" ref="K48:K67" si="10">(E48*50-F48*23)+(G48*50-H48*23)+(I48*25+J48*25)</f>
        <v>41389</v>
      </c>
      <c r="L48" s="43">
        <v>0</v>
      </c>
      <c r="M48" s="43">
        <f t="shared" si="1"/>
        <v>0</v>
      </c>
      <c r="N48" s="43">
        <f t="shared" si="2"/>
        <v>0</v>
      </c>
      <c r="O48" s="43">
        <f t="shared" si="3"/>
        <v>41389</v>
      </c>
      <c r="P48" s="43">
        <v>0</v>
      </c>
      <c r="Q48" s="43">
        <v>575</v>
      </c>
      <c r="R48" s="43">
        <v>575</v>
      </c>
      <c r="S48" s="43">
        <f t="shared" si="4"/>
        <v>575</v>
      </c>
      <c r="T48" s="43">
        <f t="shared" si="5"/>
        <v>575</v>
      </c>
      <c r="U48" s="43">
        <f t="shared" si="6"/>
        <v>0</v>
      </c>
      <c r="V48" s="43">
        <f t="shared" si="7"/>
        <v>40814</v>
      </c>
      <c r="W48" s="43">
        <v>40839</v>
      </c>
      <c r="X48" s="43">
        <f t="shared" si="8"/>
        <v>-25</v>
      </c>
    </row>
    <row r="49" spans="2:24">
      <c r="B49" s="43">
        <v>59</v>
      </c>
      <c r="C49" s="44">
        <v>833</v>
      </c>
      <c r="D49" s="44" t="s">
        <v>873</v>
      </c>
      <c r="E49" s="45">
        <v>0</v>
      </c>
      <c r="F49" s="45">
        <v>0</v>
      </c>
      <c r="G49" s="45">
        <v>2</v>
      </c>
      <c r="H49" s="45">
        <v>0</v>
      </c>
      <c r="I49" s="46">
        <v>163</v>
      </c>
      <c r="J49" s="46">
        <v>192</v>
      </c>
      <c r="K49" s="46">
        <f t="shared" si="10"/>
        <v>8975</v>
      </c>
      <c r="L49" s="43">
        <v>0</v>
      </c>
      <c r="M49" s="43">
        <f t="shared" si="1"/>
        <v>0</v>
      </c>
      <c r="N49" s="43">
        <f t="shared" si="2"/>
        <v>0</v>
      </c>
      <c r="O49" s="43">
        <f t="shared" si="3"/>
        <v>8975</v>
      </c>
      <c r="P49" s="43">
        <v>0</v>
      </c>
      <c r="Q49" s="43">
        <v>500</v>
      </c>
      <c r="R49" s="43">
        <v>500</v>
      </c>
      <c r="S49" s="43">
        <f t="shared" si="4"/>
        <v>500</v>
      </c>
      <c r="T49" s="43">
        <f t="shared" si="5"/>
        <v>500</v>
      </c>
      <c r="U49" s="43">
        <f t="shared" si="6"/>
        <v>0</v>
      </c>
      <c r="V49" s="43">
        <f t="shared" si="7"/>
        <v>8475</v>
      </c>
      <c r="W49" s="43">
        <v>17350</v>
      </c>
      <c r="X49" s="43">
        <f t="shared" si="8"/>
        <v>-8875</v>
      </c>
    </row>
    <row r="50" spans="2:24">
      <c r="B50" s="43">
        <v>63</v>
      </c>
      <c r="C50" s="44">
        <v>843</v>
      </c>
      <c r="D50" s="44" t="s">
        <v>880</v>
      </c>
      <c r="E50" s="45">
        <v>0</v>
      </c>
      <c r="F50" s="45">
        <v>0</v>
      </c>
      <c r="G50" s="45">
        <v>653</v>
      </c>
      <c r="H50" s="45">
        <v>0</v>
      </c>
      <c r="I50" s="46">
        <v>340</v>
      </c>
      <c r="J50" s="46">
        <v>380</v>
      </c>
      <c r="K50" s="46">
        <f t="shared" si="10"/>
        <v>50650</v>
      </c>
      <c r="L50" s="43">
        <v>0</v>
      </c>
      <c r="M50" s="43">
        <f t="shared" si="1"/>
        <v>0</v>
      </c>
      <c r="N50" s="43">
        <f t="shared" si="2"/>
        <v>0</v>
      </c>
      <c r="O50" s="43">
        <f t="shared" si="3"/>
        <v>50650</v>
      </c>
      <c r="P50" s="43">
        <v>0</v>
      </c>
      <c r="Q50" s="43">
        <v>2350</v>
      </c>
      <c r="R50" s="43">
        <v>2350</v>
      </c>
      <c r="S50" s="43">
        <f t="shared" si="4"/>
        <v>2350</v>
      </c>
      <c r="T50" s="43">
        <f t="shared" si="5"/>
        <v>2350</v>
      </c>
      <c r="U50" s="43">
        <f t="shared" si="6"/>
        <v>0</v>
      </c>
      <c r="V50" s="43">
        <f t="shared" si="7"/>
        <v>48300</v>
      </c>
      <c r="W50" s="43">
        <v>66300</v>
      </c>
      <c r="X50" s="43">
        <f t="shared" si="8"/>
        <v>-18000</v>
      </c>
    </row>
    <row r="51" spans="2:24">
      <c r="B51" s="43">
        <v>64</v>
      </c>
      <c r="C51" s="44">
        <v>826</v>
      </c>
      <c r="D51" s="44" t="s">
        <v>870</v>
      </c>
      <c r="E51" s="45">
        <v>0</v>
      </c>
      <c r="F51" s="45">
        <v>0</v>
      </c>
      <c r="G51" s="45">
        <v>83</v>
      </c>
      <c r="H51" s="45">
        <v>0</v>
      </c>
      <c r="I51" s="46">
        <v>0</v>
      </c>
      <c r="J51" s="46">
        <v>2</v>
      </c>
      <c r="K51" s="46">
        <f t="shared" si="10"/>
        <v>4200</v>
      </c>
      <c r="L51" s="43">
        <v>0</v>
      </c>
      <c r="M51" s="43">
        <f t="shared" si="1"/>
        <v>0</v>
      </c>
      <c r="N51" s="43">
        <f t="shared" si="2"/>
        <v>0</v>
      </c>
      <c r="O51" s="43">
        <f t="shared" si="3"/>
        <v>4200</v>
      </c>
      <c r="P51" s="43">
        <v>0</v>
      </c>
      <c r="Q51" s="43">
        <v>100</v>
      </c>
      <c r="R51" s="43">
        <v>100</v>
      </c>
      <c r="S51" s="43">
        <f t="shared" si="4"/>
        <v>100</v>
      </c>
      <c r="T51" s="43">
        <f t="shared" si="5"/>
        <v>100</v>
      </c>
      <c r="U51" s="43">
        <f t="shared" si="6"/>
        <v>0</v>
      </c>
      <c r="V51" s="43">
        <f t="shared" si="7"/>
        <v>4100</v>
      </c>
      <c r="W51" s="43">
        <v>4150</v>
      </c>
      <c r="X51" s="43">
        <f t="shared" si="8"/>
        <v>-50</v>
      </c>
    </row>
    <row r="52" spans="2:24">
      <c r="B52" s="43">
        <v>66</v>
      </c>
      <c r="C52" s="44">
        <v>217</v>
      </c>
      <c r="D52" s="44" t="s">
        <v>684</v>
      </c>
      <c r="E52" s="45">
        <v>0</v>
      </c>
      <c r="F52" s="45">
        <v>0</v>
      </c>
      <c r="G52" s="45">
        <v>73</v>
      </c>
      <c r="H52" s="45">
        <v>0</v>
      </c>
      <c r="I52" s="46">
        <v>0</v>
      </c>
      <c r="J52" s="46">
        <v>18</v>
      </c>
      <c r="K52" s="46">
        <f t="shared" si="10"/>
        <v>4100</v>
      </c>
      <c r="L52" s="43">
        <v>0</v>
      </c>
      <c r="M52" s="43">
        <f t="shared" si="1"/>
        <v>0</v>
      </c>
      <c r="N52" s="43">
        <f t="shared" si="2"/>
        <v>0</v>
      </c>
      <c r="O52" s="43">
        <f t="shared" si="3"/>
        <v>4100</v>
      </c>
      <c r="P52" s="43">
        <v>0</v>
      </c>
      <c r="Q52" s="43">
        <v>50</v>
      </c>
      <c r="R52" s="43">
        <v>50</v>
      </c>
      <c r="S52" s="43">
        <f t="shared" si="4"/>
        <v>50</v>
      </c>
      <c r="T52" s="43">
        <f t="shared" si="5"/>
        <v>50</v>
      </c>
      <c r="U52" s="43">
        <f t="shared" si="6"/>
        <v>0</v>
      </c>
      <c r="V52" s="43">
        <f t="shared" si="7"/>
        <v>4050</v>
      </c>
      <c r="W52" s="43">
        <v>4500</v>
      </c>
      <c r="X52" s="43">
        <f t="shared" si="8"/>
        <v>-450</v>
      </c>
    </row>
    <row r="53" spans="2:24">
      <c r="B53" s="43">
        <v>67</v>
      </c>
      <c r="C53" s="44">
        <v>167</v>
      </c>
      <c r="D53" s="44" t="s">
        <v>644</v>
      </c>
      <c r="E53" s="45">
        <v>0</v>
      </c>
      <c r="F53" s="45">
        <v>0</v>
      </c>
      <c r="G53" s="45">
        <v>430</v>
      </c>
      <c r="H53" s="45">
        <v>0</v>
      </c>
      <c r="I53" s="46">
        <v>69</v>
      </c>
      <c r="J53" s="46">
        <v>440</v>
      </c>
      <c r="K53" s="46">
        <f t="shared" si="10"/>
        <v>34225</v>
      </c>
      <c r="L53" s="43">
        <v>0</v>
      </c>
      <c r="M53" s="43">
        <f t="shared" si="1"/>
        <v>0</v>
      </c>
      <c r="N53" s="43">
        <f t="shared" si="2"/>
        <v>0</v>
      </c>
      <c r="O53" s="43">
        <f t="shared" si="3"/>
        <v>34225</v>
      </c>
      <c r="P53" s="43">
        <v>0</v>
      </c>
      <c r="Q53" s="43">
        <v>72225</v>
      </c>
      <c r="R53" s="43">
        <v>3423</v>
      </c>
      <c r="S53" s="43">
        <f t="shared" si="4"/>
        <v>3423</v>
      </c>
      <c r="T53" s="43">
        <f t="shared" si="5"/>
        <v>3423</v>
      </c>
      <c r="U53" s="43">
        <f t="shared" si="6"/>
        <v>0</v>
      </c>
      <c r="V53" s="43">
        <f t="shared" si="7"/>
        <v>30802</v>
      </c>
      <c r="W53" s="43">
        <v>42255</v>
      </c>
      <c r="X53" s="43">
        <f t="shared" si="8"/>
        <v>-11453</v>
      </c>
    </row>
    <row r="54" spans="2:24">
      <c r="B54" s="43">
        <v>69</v>
      </c>
      <c r="C54" s="44">
        <v>986</v>
      </c>
      <c r="D54" s="44" t="s">
        <v>937</v>
      </c>
      <c r="E54" s="45">
        <v>6</v>
      </c>
      <c r="F54" s="45">
        <v>0</v>
      </c>
      <c r="G54" s="45">
        <v>159043</v>
      </c>
      <c r="H54" s="45">
        <v>0</v>
      </c>
      <c r="I54" s="46">
        <v>8389</v>
      </c>
      <c r="J54" s="46">
        <v>10997</v>
      </c>
      <c r="K54" s="46">
        <f t="shared" si="10"/>
        <v>8437100</v>
      </c>
      <c r="L54" s="43">
        <v>0</v>
      </c>
      <c r="M54" s="43">
        <f t="shared" si="1"/>
        <v>0</v>
      </c>
      <c r="N54" s="43">
        <f t="shared" si="2"/>
        <v>0</v>
      </c>
      <c r="O54" s="43">
        <f t="shared" si="3"/>
        <v>8437100</v>
      </c>
      <c r="P54" s="43">
        <v>0</v>
      </c>
      <c r="Q54" s="43">
        <v>1439100</v>
      </c>
      <c r="R54" s="43">
        <v>843710</v>
      </c>
      <c r="S54" s="43">
        <f t="shared" si="4"/>
        <v>843710</v>
      </c>
      <c r="T54" s="43">
        <f t="shared" si="5"/>
        <v>843710</v>
      </c>
      <c r="U54" s="43">
        <f t="shared" si="6"/>
        <v>0</v>
      </c>
      <c r="V54" s="43">
        <f t="shared" si="7"/>
        <v>7593390</v>
      </c>
      <c r="W54" s="43">
        <v>8029575</v>
      </c>
      <c r="X54" s="43">
        <f t="shared" si="8"/>
        <v>-436185</v>
      </c>
    </row>
    <row r="55" spans="2:24">
      <c r="B55" s="43">
        <v>70</v>
      </c>
      <c r="C55" s="44">
        <v>106</v>
      </c>
      <c r="D55" s="44" t="s">
        <v>537</v>
      </c>
      <c r="E55" s="45">
        <v>7</v>
      </c>
      <c r="F55" s="45">
        <v>0</v>
      </c>
      <c r="G55" s="45">
        <v>35575</v>
      </c>
      <c r="H55" s="45">
        <v>424</v>
      </c>
      <c r="I55" s="46">
        <v>9796</v>
      </c>
      <c r="J55" s="46">
        <v>17654</v>
      </c>
      <c r="K55" s="46">
        <f t="shared" si="10"/>
        <v>2455598</v>
      </c>
      <c r="L55" s="43">
        <v>0</v>
      </c>
      <c r="M55" s="43">
        <f t="shared" si="1"/>
        <v>0</v>
      </c>
      <c r="N55" s="43">
        <f t="shared" si="2"/>
        <v>0</v>
      </c>
      <c r="O55" s="43">
        <f t="shared" si="3"/>
        <v>2455598</v>
      </c>
      <c r="P55" s="43">
        <v>0</v>
      </c>
      <c r="Q55" s="43">
        <v>651250</v>
      </c>
      <c r="R55" s="43">
        <v>245560</v>
      </c>
      <c r="S55" s="43">
        <f t="shared" si="4"/>
        <v>245560</v>
      </c>
      <c r="T55" s="43">
        <f t="shared" si="5"/>
        <v>245560</v>
      </c>
      <c r="U55" s="43">
        <f t="shared" si="6"/>
        <v>0</v>
      </c>
      <c r="V55" s="43">
        <f t="shared" si="7"/>
        <v>2210038</v>
      </c>
      <c r="W55" s="43">
        <v>2827663</v>
      </c>
      <c r="X55" s="43">
        <f t="shared" si="8"/>
        <v>-617625</v>
      </c>
    </row>
    <row r="56" spans="2:24">
      <c r="B56" s="43">
        <v>71</v>
      </c>
      <c r="C56" s="44">
        <v>103</v>
      </c>
      <c r="D56" s="44" t="s">
        <v>531</v>
      </c>
      <c r="E56" s="45">
        <v>0</v>
      </c>
      <c r="F56" s="45">
        <v>0</v>
      </c>
      <c r="G56" s="45">
        <v>28830</v>
      </c>
      <c r="H56" s="45">
        <v>2977</v>
      </c>
      <c r="I56" s="46">
        <v>4590</v>
      </c>
      <c r="J56" s="46">
        <v>18049</v>
      </c>
      <c r="K56" s="46">
        <f t="shared" si="10"/>
        <v>1939004</v>
      </c>
      <c r="L56" s="43">
        <v>0</v>
      </c>
      <c r="M56" s="43">
        <f t="shared" si="1"/>
        <v>0</v>
      </c>
      <c r="N56" s="43">
        <f t="shared" si="2"/>
        <v>0</v>
      </c>
      <c r="O56" s="43">
        <f t="shared" si="3"/>
        <v>1939004</v>
      </c>
      <c r="P56" s="43">
        <v>0</v>
      </c>
      <c r="Q56" s="43">
        <v>263425</v>
      </c>
      <c r="R56" s="43">
        <v>193901</v>
      </c>
      <c r="S56" s="43">
        <f t="shared" si="4"/>
        <v>193901</v>
      </c>
      <c r="T56" s="43">
        <f t="shared" si="5"/>
        <v>193901</v>
      </c>
      <c r="U56" s="43">
        <f t="shared" si="6"/>
        <v>0</v>
      </c>
      <c r="V56" s="43">
        <f t="shared" si="7"/>
        <v>1745103</v>
      </c>
      <c r="W56" s="43">
        <v>2254481</v>
      </c>
      <c r="X56" s="43">
        <f t="shared" si="8"/>
        <v>-509378</v>
      </c>
    </row>
    <row r="57" spans="2:24">
      <c r="B57" s="43">
        <v>72</v>
      </c>
      <c r="C57" s="44">
        <v>634</v>
      </c>
      <c r="D57" s="44" t="s">
        <v>704</v>
      </c>
      <c r="E57" s="45">
        <v>0</v>
      </c>
      <c r="F57" s="45">
        <v>0</v>
      </c>
      <c r="G57" s="45">
        <v>3660</v>
      </c>
      <c r="H57" s="45">
        <v>0</v>
      </c>
      <c r="I57" s="46">
        <v>673</v>
      </c>
      <c r="J57" s="46">
        <v>2532</v>
      </c>
      <c r="K57" s="46">
        <f t="shared" si="10"/>
        <v>263125</v>
      </c>
      <c r="L57" s="43">
        <v>0</v>
      </c>
      <c r="M57" s="43">
        <f t="shared" si="1"/>
        <v>0</v>
      </c>
      <c r="N57" s="43">
        <f t="shared" si="2"/>
        <v>0</v>
      </c>
      <c r="O57" s="43">
        <f t="shared" si="3"/>
        <v>263125</v>
      </c>
      <c r="P57" s="43">
        <v>0</v>
      </c>
      <c r="Q57" s="43">
        <v>102425</v>
      </c>
      <c r="R57" s="43">
        <v>26313</v>
      </c>
      <c r="S57" s="43">
        <f t="shared" si="4"/>
        <v>26313</v>
      </c>
      <c r="T57" s="43">
        <f t="shared" si="5"/>
        <v>26313</v>
      </c>
      <c r="U57" s="43">
        <f t="shared" si="6"/>
        <v>0</v>
      </c>
      <c r="V57" s="43">
        <f t="shared" si="7"/>
        <v>236812</v>
      </c>
      <c r="W57" s="43">
        <v>308925</v>
      </c>
      <c r="X57" s="43">
        <f t="shared" si="8"/>
        <v>-72113</v>
      </c>
    </row>
    <row r="58" spans="2:24">
      <c r="B58" s="43">
        <v>73</v>
      </c>
      <c r="C58" s="44">
        <v>218</v>
      </c>
      <c r="D58" s="44" t="s">
        <v>685</v>
      </c>
      <c r="E58" s="45">
        <v>0</v>
      </c>
      <c r="F58" s="45">
        <v>0</v>
      </c>
      <c r="G58" s="45">
        <v>7101</v>
      </c>
      <c r="H58" s="45">
        <v>0</v>
      </c>
      <c r="I58" s="46">
        <v>3</v>
      </c>
      <c r="J58" s="46">
        <v>30</v>
      </c>
      <c r="K58" s="46">
        <f t="shared" si="10"/>
        <v>355875</v>
      </c>
      <c r="L58" s="43">
        <v>0</v>
      </c>
      <c r="M58" s="43">
        <f t="shared" si="1"/>
        <v>0</v>
      </c>
      <c r="N58" s="43">
        <f t="shared" si="2"/>
        <v>0</v>
      </c>
      <c r="O58" s="43">
        <f t="shared" si="3"/>
        <v>355875</v>
      </c>
      <c r="P58" s="43">
        <v>0</v>
      </c>
      <c r="Q58" s="43">
        <v>168650</v>
      </c>
      <c r="R58" s="43">
        <v>35588</v>
      </c>
      <c r="S58" s="43">
        <f t="shared" si="4"/>
        <v>35588</v>
      </c>
      <c r="T58" s="43">
        <f t="shared" si="5"/>
        <v>35588</v>
      </c>
      <c r="U58" s="43">
        <f t="shared" si="6"/>
        <v>0</v>
      </c>
      <c r="V58" s="43">
        <f t="shared" si="7"/>
        <v>320287</v>
      </c>
      <c r="W58" s="43">
        <v>321030</v>
      </c>
      <c r="X58" s="43">
        <f t="shared" si="8"/>
        <v>-743</v>
      </c>
    </row>
    <row r="59" spans="2:24">
      <c r="B59" s="43">
        <v>76</v>
      </c>
      <c r="C59" s="44">
        <v>124</v>
      </c>
      <c r="D59" s="44" t="s">
        <v>575</v>
      </c>
      <c r="E59" s="45">
        <v>43</v>
      </c>
      <c r="F59" s="45">
        <v>0</v>
      </c>
      <c r="G59" s="45">
        <v>62079</v>
      </c>
      <c r="H59" s="45">
        <v>0</v>
      </c>
      <c r="I59" s="46">
        <v>10679</v>
      </c>
      <c r="J59" s="46">
        <v>13077</v>
      </c>
      <c r="K59" s="46">
        <f t="shared" si="10"/>
        <v>3700000</v>
      </c>
      <c r="L59" s="43">
        <v>0</v>
      </c>
      <c r="M59" s="43">
        <f t="shared" si="1"/>
        <v>0</v>
      </c>
      <c r="N59" s="43">
        <f t="shared" si="2"/>
        <v>0</v>
      </c>
      <c r="O59" s="43">
        <f t="shared" si="3"/>
        <v>3700000</v>
      </c>
      <c r="P59" s="43">
        <v>0</v>
      </c>
      <c r="Q59" s="43">
        <v>1478225</v>
      </c>
      <c r="R59" s="43">
        <v>370000</v>
      </c>
      <c r="S59" s="43">
        <f t="shared" si="4"/>
        <v>370000</v>
      </c>
      <c r="T59" s="43">
        <f t="shared" si="5"/>
        <v>370000</v>
      </c>
      <c r="U59" s="43">
        <f t="shared" si="6"/>
        <v>0</v>
      </c>
      <c r="V59" s="43">
        <f t="shared" si="7"/>
        <v>3330000</v>
      </c>
      <c r="W59" s="43">
        <v>3864510</v>
      </c>
      <c r="X59" s="43">
        <f t="shared" si="8"/>
        <v>-534510</v>
      </c>
    </row>
    <row r="60" spans="2:24">
      <c r="B60" s="43">
        <v>77</v>
      </c>
      <c r="C60" s="44">
        <v>102</v>
      </c>
      <c r="D60" s="44" t="s">
        <v>529</v>
      </c>
      <c r="E60" s="45">
        <v>152</v>
      </c>
      <c r="F60" s="45">
        <v>150</v>
      </c>
      <c r="G60" s="45">
        <v>9056</v>
      </c>
      <c r="H60" s="45">
        <v>861</v>
      </c>
      <c r="I60" s="46">
        <v>8021</v>
      </c>
      <c r="J60" s="46">
        <v>17190</v>
      </c>
      <c r="K60" s="46">
        <f t="shared" si="10"/>
        <v>1067422</v>
      </c>
      <c r="L60" s="43">
        <v>0</v>
      </c>
      <c r="M60" s="43">
        <f t="shared" si="1"/>
        <v>0</v>
      </c>
      <c r="N60" s="43">
        <f t="shared" si="2"/>
        <v>0</v>
      </c>
      <c r="O60" s="43">
        <f t="shared" si="3"/>
        <v>1067422</v>
      </c>
      <c r="P60" s="43">
        <v>0</v>
      </c>
      <c r="Q60" s="43">
        <v>331250</v>
      </c>
      <c r="R60" s="43">
        <v>106743</v>
      </c>
      <c r="S60" s="43">
        <f t="shared" si="4"/>
        <v>106743</v>
      </c>
      <c r="T60" s="43">
        <f t="shared" si="5"/>
        <v>106743</v>
      </c>
      <c r="U60" s="43">
        <f t="shared" si="6"/>
        <v>0</v>
      </c>
      <c r="V60" s="43">
        <f t="shared" si="7"/>
        <v>960679</v>
      </c>
      <c r="W60" s="43">
        <v>1527927</v>
      </c>
      <c r="X60" s="43">
        <f t="shared" si="8"/>
        <v>-567248</v>
      </c>
    </row>
    <row r="61" spans="2:24">
      <c r="B61" s="43">
        <v>78</v>
      </c>
      <c r="C61" s="44">
        <v>129</v>
      </c>
      <c r="D61" s="44" t="s">
        <v>583</v>
      </c>
      <c r="E61" s="45">
        <v>0</v>
      </c>
      <c r="F61" s="45">
        <v>0</v>
      </c>
      <c r="G61" s="45">
        <v>29815</v>
      </c>
      <c r="H61" s="45">
        <v>456</v>
      </c>
      <c r="I61" s="46">
        <v>18453</v>
      </c>
      <c r="J61" s="46">
        <v>22414</v>
      </c>
      <c r="K61" s="46">
        <f t="shared" si="10"/>
        <v>2501937</v>
      </c>
      <c r="L61" s="43">
        <v>0</v>
      </c>
      <c r="M61" s="43">
        <f t="shared" si="1"/>
        <v>0</v>
      </c>
      <c r="N61" s="43">
        <f t="shared" si="2"/>
        <v>0</v>
      </c>
      <c r="O61" s="43">
        <f t="shared" si="3"/>
        <v>2501937</v>
      </c>
      <c r="P61" s="43">
        <v>0</v>
      </c>
      <c r="Q61" s="43">
        <v>83900</v>
      </c>
      <c r="R61" s="43">
        <v>83900</v>
      </c>
      <c r="S61" s="43">
        <f t="shared" si="4"/>
        <v>83900</v>
      </c>
      <c r="T61" s="43">
        <f t="shared" si="5"/>
        <v>83900</v>
      </c>
      <c r="U61" s="43">
        <f t="shared" si="6"/>
        <v>0</v>
      </c>
      <c r="V61" s="43">
        <f t="shared" si="7"/>
        <v>2418037</v>
      </c>
      <c r="W61" s="43">
        <v>3439712</v>
      </c>
      <c r="X61" s="43">
        <f t="shared" si="8"/>
        <v>-1021675</v>
      </c>
    </row>
    <row r="62" spans="2:24">
      <c r="B62" s="43">
        <v>79</v>
      </c>
      <c r="C62" s="44">
        <v>132</v>
      </c>
      <c r="D62" s="44" t="s">
        <v>590</v>
      </c>
      <c r="E62" s="45">
        <v>0</v>
      </c>
      <c r="F62" s="45">
        <v>0</v>
      </c>
      <c r="G62" s="45">
        <v>51440</v>
      </c>
      <c r="H62" s="45">
        <v>3824</v>
      </c>
      <c r="I62" s="46">
        <v>9116</v>
      </c>
      <c r="J62" s="46">
        <v>49303</v>
      </c>
      <c r="K62" s="46">
        <f t="shared" si="10"/>
        <v>3944523</v>
      </c>
      <c r="L62" s="43">
        <v>0</v>
      </c>
      <c r="M62" s="43">
        <f t="shared" si="1"/>
        <v>0</v>
      </c>
      <c r="N62" s="43">
        <f t="shared" si="2"/>
        <v>0</v>
      </c>
      <c r="O62" s="43">
        <f t="shared" si="3"/>
        <v>3944523</v>
      </c>
      <c r="P62" s="43">
        <v>0</v>
      </c>
      <c r="Q62" s="43">
        <v>359575</v>
      </c>
      <c r="R62" s="43">
        <v>359575</v>
      </c>
      <c r="S62" s="43">
        <f t="shared" si="4"/>
        <v>359575</v>
      </c>
      <c r="T62" s="43">
        <f t="shared" si="5"/>
        <v>359575</v>
      </c>
      <c r="U62" s="43">
        <f t="shared" si="6"/>
        <v>0</v>
      </c>
      <c r="V62" s="43">
        <f t="shared" si="7"/>
        <v>3584948</v>
      </c>
      <c r="W62" s="43">
        <v>5045423</v>
      </c>
      <c r="X62" s="43">
        <f t="shared" si="8"/>
        <v>-1460475</v>
      </c>
    </row>
    <row r="63" spans="2:24">
      <c r="B63" s="43">
        <v>80</v>
      </c>
      <c r="C63" s="44">
        <v>127</v>
      </c>
      <c r="D63" s="44" t="s">
        <v>581</v>
      </c>
      <c r="E63" s="45">
        <v>3</v>
      </c>
      <c r="F63" s="45">
        <v>0</v>
      </c>
      <c r="G63" s="45">
        <v>287656</v>
      </c>
      <c r="H63" s="45">
        <v>0</v>
      </c>
      <c r="I63" s="46">
        <v>25081</v>
      </c>
      <c r="J63" s="46">
        <v>94195</v>
      </c>
      <c r="K63" s="46">
        <f t="shared" si="10"/>
        <v>17364850</v>
      </c>
      <c r="L63" s="43">
        <v>0</v>
      </c>
      <c r="M63" s="43">
        <f t="shared" si="1"/>
        <v>0</v>
      </c>
      <c r="N63" s="43">
        <f t="shared" si="2"/>
        <v>0</v>
      </c>
      <c r="O63" s="43">
        <f t="shared" si="3"/>
        <v>17364850</v>
      </c>
      <c r="P63" s="43">
        <v>0</v>
      </c>
      <c r="Q63" s="43">
        <v>5729700</v>
      </c>
      <c r="R63" s="43">
        <v>1736485</v>
      </c>
      <c r="S63" s="43">
        <f t="shared" si="4"/>
        <v>1736485</v>
      </c>
      <c r="T63" s="43">
        <f t="shared" si="5"/>
        <v>1736485</v>
      </c>
      <c r="U63" s="43">
        <f t="shared" si="6"/>
        <v>0</v>
      </c>
      <c r="V63" s="43">
        <f t="shared" si="7"/>
        <v>15628365</v>
      </c>
      <c r="W63" s="43">
        <v>18312075</v>
      </c>
      <c r="X63" s="43">
        <f t="shared" si="8"/>
        <v>-2683710</v>
      </c>
    </row>
    <row r="64" spans="2:24">
      <c r="B64" s="43">
        <v>81</v>
      </c>
      <c r="C64" s="44">
        <v>111</v>
      </c>
      <c r="D64" s="44" t="s">
        <v>561</v>
      </c>
      <c r="E64" s="45">
        <v>0</v>
      </c>
      <c r="F64" s="45">
        <v>0</v>
      </c>
      <c r="G64" s="45">
        <v>410</v>
      </c>
      <c r="H64" s="45">
        <v>84</v>
      </c>
      <c r="I64" s="46">
        <v>172</v>
      </c>
      <c r="J64" s="46">
        <v>662</v>
      </c>
      <c r="K64" s="46">
        <f t="shared" si="10"/>
        <v>39418</v>
      </c>
      <c r="L64" s="43">
        <v>0</v>
      </c>
      <c r="M64" s="43">
        <f t="shared" si="1"/>
        <v>0</v>
      </c>
      <c r="N64" s="43">
        <f t="shared" si="2"/>
        <v>0</v>
      </c>
      <c r="O64" s="43">
        <f t="shared" si="3"/>
        <v>39418</v>
      </c>
      <c r="P64" s="43">
        <v>0</v>
      </c>
      <c r="Q64" s="43">
        <v>3775</v>
      </c>
      <c r="R64" s="43">
        <v>3775</v>
      </c>
      <c r="S64" s="43">
        <f t="shared" si="4"/>
        <v>3775</v>
      </c>
      <c r="T64" s="43">
        <f t="shared" si="5"/>
        <v>3775</v>
      </c>
      <c r="U64" s="43">
        <f t="shared" si="6"/>
        <v>0</v>
      </c>
      <c r="V64" s="43">
        <f t="shared" si="7"/>
        <v>35643</v>
      </c>
      <c r="W64" s="43">
        <v>56493</v>
      </c>
      <c r="X64" s="43">
        <f t="shared" si="8"/>
        <v>-20850</v>
      </c>
    </row>
    <row r="65" spans="2:24">
      <c r="B65" s="43">
        <v>82</v>
      </c>
      <c r="C65" s="44">
        <v>138</v>
      </c>
      <c r="D65" s="44" t="s">
        <v>596</v>
      </c>
      <c r="E65" s="45">
        <v>2</v>
      </c>
      <c r="F65" s="45">
        <v>0</v>
      </c>
      <c r="G65" s="45">
        <v>988</v>
      </c>
      <c r="H65" s="45">
        <v>0</v>
      </c>
      <c r="I65" s="46">
        <v>446</v>
      </c>
      <c r="J65" s="46">
        <v>1505</v>
      </c>
      <c r="K65" s="46">
        <f t="shared" si="10"/>
        <v>98275</v>
      </c>
      <c r="L65" s="43">
        <v>0</v>
      </c>
      <c r="M65" s="43">
        <f t="shared" si="1"/>
        <v>0</v>
      </c>
      <c r="N65" s="43">
        <f t="shared" si="2"/>
        <v>0</v>
      </c>
      <c r="O65" s="43">
        <f t="shared" si="3"/>
        <v>98275</v>
      </c>
      <c r="P65" s="43">
        <v>0</v>
      </c>
      <c r="Q65" s="43">
        <v>22825</v>
      </c>
      <c r="R65" s="43">
        <v>9828</v>
      </c>
      <c r="S65" s="43">
        <f t="shared" si="4"/>
        <v>9828</v>
      </c>
      <c r="T65" s="43">
        <f t="shared" si="5"/>
        <v>9828</v>
      </c>
      <c r="U65" s="43">
        <f t="shared" si="6"/>
        <v>0</v>
      </c>
      <c r="V65" s="43">
        <f t="shared" si="7"/>
        <v>88447</v>
      </c>
      <c r="W65" s="43">
        <v>132345</v>
      </c>
      <c r="X65" s="43">
        <f t="shared" si="8"/>
        <v>-43898</v>
      </c>
    </row>
    <row r="66" spans="2:24">
      <c r="B66" s="43">
        <v>83</v>
      </c>
      <c r="C66" s="44">
        <v>214</v>
      </c>
      <c r="D66" s="44" t="s">
        <v>675</v>
      </c>
      <c r="E66" s="45">
        <v>0</v>
      </c>
      <c r="F66" s="45">
        <v>0</v>
      </c>
      <c r="G66" s="45">
        <v>3027</v>
      </c>
      <c r="H66" s="45">
        <v>0</v>
      </c>
      <c r="I66" s="46">
        <v>18</v>
      </c>
      <c r="J66" s="46">
        <v>39</v>
      </c>
      <c r="K66" s="46">
        <f t="shared" si="10"/>
        <v>152775</v>
      </c>
      <c r="L66" s="43">
        <v>0</v>
      </c>
      <c r="M66" s="43">
        <f t="shared" si="1"/>
        <v>0</v>
      </c>
      <c r="N66" s="43">
        <f t="shared" si="2"/>
        <v>0</v>
      </c>
      <c r="O66" s="43">
        <f t="shared" si="3"/>
        <v>152775</v>
      </c>
      <c r="P66" s="43">
        <v>0</v>
      </c>
      <c r="Q66" s="43">
        <v>166550</v>
      </c>
      <c r="R66" s="43">
        <v>15278</v>
      </c>
      <c r="S66" s="43">
        <f t="shared" si="4"/>
        <v>15278</v>
      </c>
      <c r="T66" s="43">
        <f t="shared" si="5"/>
        <v>15278</v>
      </c>
      <c r="U66" s="43">
        <f t="shared" si="6"/>
        <v>0</v>
      </c>
      <c r="V66" s="43">
        <f t="shared" si="7"/>
        <v>137497</v>
      </c>
      <c r="W66" s="43">
        <v>138780</v>
      </c>
      <c r="X66" s="43">
        <f t="shared" si="8"/>
        <v>-1283</v>
      </c>
    </row>
    <row r="67" spans="2:24">
      <c r="B67" s="43">
        <v>84</v>
      </c>
      <c r="C67" s="44">
        <v>105</v>
      </c>
      <c r="D67" s="44" t="s">
        <v>535</v>
      </c>
      <c r="E67" s="45">
        <v>0</v>
      </c>
      <c r="F67" s="45">
        <v>0</v>
      </c>
      <c r="G67" s="45">
        <v>674</v>
      </c>
      <c r="H67" s="45">
        <v>0</v>
      </c>
      <c r="I67" s="46">
        <v>84</v>
      </c>
      <c r="J67" s="46">
        <v>274</v>
      </c>
      <c r="K67" s="46">
        <f t="shared" si="10"/>
        <v>42650</v>
      </c>
      <c r="L67" s="43">
        <v>0</v>
      </c>
      <c r="M67" s="43">
        <f t="shared" si="1"/>
        <v>0</v>
      </c>
      <c r="N67" s="43">
        <f t="shared" si="2"/>
        <v>0</v>
      </c>
      <c r="O67" s="43">
        <f t="shared" si="3"/>
        <v>42650</v>
      </c>
      <c r="P67" s="43">
        <v>0</v>
      </c>
      <c r="Q67" s="43">
        <v>74525</v>
      </c>
      <c r="R67" s="43">
        <v>4265</v>
      </c>
      <c r="S67" s="43">
        <f t="shared" si="4"/>
        <v>4265</v>
      </c>
      <c r="T67" s="43">
        <f t="shared" si="5"/>
        <v>4265</v>
      </c>
      <c r="U67" s="43">
        <f t="shared" si="6"/>
        <v>0</v>
      </c>
      <c r="V67" s="43">
        <f t="shared" si="7"/>
        <v>38385</v>
      </c>
      <c r="W67" s="43">
        <v>46440</v>
      </c>
      <c r="X67" s="43">
        <f t="shared" si="8"/>
        <v>-8055</v>
      </c>
    </row>
    <row r="68" spans="2:24">
      <c r="B68" s="43">
        <v>89</v>
      </c>
      <c r="C68" s="44">
        <v>637</v>
      </c>
      <c r="D68" s="44" t="s">
        <v>708</v>
      </c>
      <c r="E68" s="45">
        <v>0</v>
      </c>
      <c r="F68" s="45">
        <v>0</v>
      </c>
      <c r="G68" s="45">
        <v>1138</v>
      </c>
      <c r="H68" s="45">
        <v>0</v>
      </c>
      <c r="I68" s="46">
        <v>254</v>
      </c>
      <c r="J68" s="46">
        <v>677</v>
      </c>
      <c r="K68" s="46">
        <f>(E68*50-F68*23)+(G68*50-H68*23)+(I68*25+J68*25)</f>
        <v>80175</v>
      </c>
      <c r="L68" s="43">
        <v>0</v>
      </c>
      <c r="M68" s="43">
        <f t="shared" si="1"/>
        <v>0</v>
      </c>
      <c r="N68" s="43">
        <f t="shared" si="2"/>
        <v>0</v>
      </c>
      <c r="O68" s="43">
        <f t="shared" si="3"/>
        <v>80175</v>
      </c>
      <c r="P68" s="43">
        <v>0</v>
      </c>
      <c r="Q68" s="43">
        <v>53625</v>
      </c>
      <c r="R68" s="43">
        <v>8018</v>
      </c>
      <c r="S68" s="43">
        <f t="shared" si="4"/>
        <v>8018</v>
      </c>
      <c r="T68" s="43">
        <f t="shared" si="5"/>
        <v>8018</v>
      </c>
      <c r="U68" s="43">
        <f t="shared" si="6"/>
        <v>0</v>
      </c>
      <c r="V68" s="43">
        <f t="shared" si="7"/>
        <v>72157</v>
      </c>
      <c r="W68" s="43">
        <v>93105</v>
      </c>
      <c r="X68" s="43">
        <f t="shared" si="8"/>
        <v>-20948</v>
      </c>
    </row>
    <row r="69" spans="2:24">
      <c r="B69" s="43">
        <v>90</v>
      </c>
      <c r="C69" s="44">
        <v>651</v>
      </c>
      <c r="D69" s="44" t="s">
        <v>734</v>
      </c>
      <c r="E69" s="45">
        <v>0</v>
      </c>
      <c r="F69" s="45">
        <v>0</v>
      </c>
      <c r="G69" s="45">
        <v>16271</v>
      </c>
      <c r="H69" s="45">
        <v>0</v>
      </c>
      <c r="I69" s="46">
        <v>2306</v>
      </c>
      <c r="J69" s="46">
        <v>7520</v>
      </c>
      <c r="K69" s="46">
        <f>(E69*50-F69*23)+(G69*50-H69*23)+(I69*25+J69*25)</f>
        <v>1059200</v>
      </c>
      <c r="L69" s="43">
        <v>0</v>
      </c>
      <c r="M69" s="43">
        <f t="shared" si="1"/>
        <v>0</v>
      </c>
      <c r="N69" s="43">
        <f t="shared" si="2"/>
        <v>0</v>
      </c>
      <c r="O69" s="43">
        <f t="shared" si="3"/>
        <v>1059200</v>
      </c>
      <c r="P69" s="43">
        <v>0</v>
      </c>
      <c r="Q69" s="43">
        <v>493000</v>
      </c>
      <c r="R69" s="43">
        <v>105920</v>
      </c>
      <c r="S69" s="43">
        <f t="shared" si="4"/>
        <v>105920</v>
      </c>
      <c r="T69" s="43">
        <f t="shared" si="5"/>
        <v>105920</v>
      </c>
      <c r="U69" s="43">
        <f t="shared" si="6"/>
        <v>0</v>
      </c>
      <c r="V69" s="43">
        <f t="shared" si="7"/>
        <v>953280</v>
      </c>
      <c r="W69" s="43">
        <v>1174365</v>
      </c>
      <c r="X69" s="43">
        <f t="shared" si="8"/>
        <v>-221085</v>
      </c>
    </row>
    <row r="70" spans="2:24">
      <c r="B70" s="43">
        <v>91</v>
      </c>
      <c r="C70" s="44">
        <v>659</v>
      </c>
      <c r="D70" s="44" t="s">
        <v>780</v>
      </c>
      <c r="E70" s="45">
        <v>0</v>
      </c>
      <c r="F70" s="45">
        <v>0</v>
      </c>
      <c r="G70" s="45">
        <v>2932</v>
      </c>
      <c r="H70" s="45">
        <v>0</v>
      </c>
      <c r="I70" s="46">
        <v>381</v>
      </c>
      <c r="J70" s="46">
        <v>1241</v>
      </c>
      <c r="K70" s="46">
        <f>(E70*50-F70*23)+(G70*50-H70*23)+(I70*25+J70*25)</f>
        <v>187150</v>
      </c>
      <c r="L70" s="43">
        <v>0</v>
      </c>
      <c r="M70" s="43">
        <f t="shared" si="1"/>
        <v>0</v>
      </c>
      <c r="N70" s="43">
        <f t="shared" si="2"/>
        <v>0</v>
      </c>
      <c r="O70" s="43">
        <f t="shared" si="3"/>
        <v>187150</v>
      </c>
      <c r="P70" s="43">
        <v>0</v>
      </c>
      <c r="Q70" s="43">
        <v>757325</v>
      </c>
      <c r="R70" s="43">
        <v>18715</v>
      </c>
      <c r="S70" s="43">
        <f t="shared" si="4"/>
        <v>18715</v>
      </c>
      <c r="T70" s="43">
        <f t="shared" si="5"/>
        <v>18715</v>
      </c>
      <c r="U70" s="43">
        <f t="shared" si="6"/>
        <v>0</v>
      </c>
      <c r="V70" s="43">
        <f t="shared" si="7"/>
        <v>168435</v>
      </c>
      <c r="W70" s="43">
        <v>204930</v>
      </c>
      <c r="X70" s="43">
        <f t="shared" si="8"/>
        <v>-36495</v>
      </c>
    </row>
    <row r="71" spans="2:24">
      <c r="B71" s="43">
        <v>94</v>
      </c>
      <c r="C71" s="44">
        <v>816</v>
      </c>
      <c r="D71" s="44" t="s">
        <v>862</v>
      </c>
      <c r="E71" s="45">
        <v>0</v>
      </c>
      <c r="F71" s="45">
        <v>0</v>
      </c>
      <c r="G71" s="45">
        <v>67692</v>
      </c>
      <c r="H71" s="45">
        <v>0</v>
      </c>
      <c r="I71" s="46">
        <v>44008</v>
      </c>
      <c r="J71" s="46">
        <v>44557</v>
      </c>
      <c r="K71" s="46">
        <f>(E71*50-F71*23)+(G71*50-H71*23)+(I71*25+J71*25)</f>
        <v>5598725</v>
      </c>
      <c r="L71" s="43">
        <v>0</v>
      </c>
      <c r="M71" s="43">
        <f t="shared" si="1"/>
        <v>0</v>
      </c>
      <c r="N71" s="43">
        <f t="shared" si="2"/>
        <v>0</v>
      </c>
      <c r="O71" s="43">
        <f t="shared" si="3"/>
        <v>5598725</v>
      </c>
      <c r="P71" s="43">
        <v>0</v>
      </c>
      <c r="Q71" s="43">
        <v>335125</v>
      </c>
      <c r="R71" s="43">
        <v>335125</v>
      </c>
      <c r="S71" s="43">
        <f t="shared" si="4"/>
        <v>335125</v>
      </c>
      <c r="T71" s="43">
        <f t="shared" si="5"/>
        <v>335125</v>
      </c>
      <c r="U71" s="43">
        <f t="shared" si="6"/>
        <v>0</v>
      </c>
      <c r="V71" s="43">
        <f t="shared" si="7"/>
        <v>5263600</v>
      </c>
      <c r="W71" s="43">
        <v>7477725</v>
      </c>
      <c r="X71" s="43">
        <f t="shared" si="8"/>
        <v>-2214125</v>
      </c>
    </row>
    <row r="72" spans="2:24">
      <c r="B72" s="43">
        <v>95</v>
      </c>
      <c r="C72" s="44">
        <v>818</v>
      </c>
      <c r="D72" s="44" t="s">
        <v>864</v>
      </c>
      <c r="E72" s="45">
        <v>0</v>
      </c>
      <c r="F72" s="45">
        <v>0</v>
      </c>
      <c r="G72" s="45">
        <v>42417</v>
      </c>
      <c r="H72" s="45">
        <v>0</v>
      </c>
      <c r="I72" s="46">
        <v>10267</v>
      </c>
      <c r="J72" s="46">
        <v>28521</v>
      </c>
      <c r="K72" s="46">
        <f>(E72*50-F72*23)+(G72*50-H72*23)+(I72*25+J72*25)</f>
        <v>3090550</v>
      </c>
      <c r="L72" s="43">
        <v>0</v>
      </c>
      <c r="M72" s="43">
        <f t="shared" si="1"/>
        <v>0</v>
      </c>
      <c r="N72" s="43">
        <f t="shared" si="2"/>
        <v>0</v>
      </c>
      <c r="O72" s="43">
        <f t="shared" si="3"/>
        <v>3090550</v>
      </c>
      <c r="P72" s="43">
        <v>0</v>
      </c>
      <c r="Q72" s="43">
        <v>277575</v>
      </c>
      <c r="R72" s="43">
        <v>277575</v>
      </c>
      <c r="S72" s="43">
        <f t="shared" si="4"/>
        <v>277575</v>
      </c>
      <c r="T72" s="43">
        <f t="shared" si="5"/>
        <v>277575</v>
      </c>
      <c r="U72" s="43">
        <f t="shared" si="6"/>
        <v>0</v>
      </c>
      <c r="V72" s="43">
        <f t="shared" si="7"/>
        <v>2812975</v>
      </c>
      <c r="W72" s="43">
        <v>3782675</v>
      </c>
      <c r="X72" s="43">
        <f t="shared" si="8"/>
        <v>-969700</v>
      </c>
    </row>
    <row r="73" spans="2:24">
      <c r="B73" s="43">
        <v>99</v>
      </c>
      <c r="C73" s="44">
        <v>640</v>
      </c>
      <c r="D73" s="44" t="s">
        <v>712</v>
      </c>
      <c r="E73" s="45">
        <v>0</v>
      </c>
      <c r="F73" s="45">
        <v>0</v>
      </c>
      <c r="G73" s="45">
        <v>2987</v>
      </c>
      <c r="H73" s="45">
        <v>0</v>
      </c>
      <c r="I73" s="46">
        <v>521</v>
      </c>
      <c r="J73" s="46">
        <v>1462</v>
      </c>
      <c r="K73" s="46">
        <f t="shared" ref="K73:K95" si="11">(E73*50-F73*23)+(G73*50-H73*23)+(I73*25+J73*25)</f>
        <v>198925</v>
      </c>
      <c r="L73" s="43">
        <v>0</v>
      </c>
      <c r="M73" s="43">
        <f t="shared" ref="M73:M95" si="12">IF(L73&gt;0.1*K73,0.1*K73,L73)</f>
        <v>0</v>
      </c>
      <c r="N73" s="43">
        <f t="shared" ref="N73:N95" si="13">+L73-M73</f>
        <v>0</v>
      </c>
      <c r="O73" s="43">
        <f t="shared" ref="O73:O95" si="14">+K73-M73</f>
        <v>198925</v>
      </c>
      <c r="P73" s="43">
        <v>0</v>
      </c>
      <c r="Q73" s="43">
        <v>462825</v>
      </c>
      <c r="R73" s="43">
        <v>19893</v>
      </c>
      <c r="S73" s="43">
        <f t="shared" ref="S73:S95" si="15">+P73+R73</f>
        <v>19893</v>
      </c>
      <c r="T73" s="43">
        <f t="shared" ref="T73:T95" si="16">IF(S73&gt;O73,O73,S73)</f>
        <v>19893</v>
      </c>
      <c r="U73" s="43">
        <f t="shared" ref="U73:U95" si="17">+S73-T73</f>
        <v>0</v>
      </c>
      <c r="V73" s="43">
        <f t="shared" ref="V73:V95" si="18">+O73-T73</f>
        <v>179032</v>
      </c>
      <c r="W73" s="43">
        <v>223650</v>
      </c>
      <c r="X73" s="43">
        <f t="shared" si="8"/>
        <v>-44618</v>
      </c>
    </row>
    <row r="74" spans="2:24">
      <c r="B74" s="43">
        <v>100</v>
      </c>
      <c r="C74" s="44">
        <v>628</v>
      </c>
      <c r="D74" s="44" t="s">
        <v>694</v>
      </c>
      <c r="E74" s="45">
        <v>0</v>
      </c>
      <c r="F74" s="45">
        <v>0</v>
      </c>
      <c r="G74" s="45">
        <v>5791</v>
      </c>
      <c r="H74" s="45">
        <v>0</v>
      </c>
      <c r="I74" s="46">
        <v>1300</v>
      </c>
      <c r="J74" s="46">
        <v>3595</v>
      </c>
      <c r="K74" s="46">
        <f t="shared" si="11"/>
        <v>411925</v>
      </c>
      <c r="L74" s="43">
        <v>0</v>
      </c>
      <c r="M74" s="43">
        <f t="shared" si="12"/>
        <v>0</v>
      </c>
      <c r="N74" s="43">
        <f t="shared" si="13"/>
        <v>0</v>
      </c>
      <c r="O74" s="43">
        <f t="shared" si="14"/>
        <v>411925</v>
      </c>
      <c r="P74" s="43">
        <v>0</v>
      </c>
      <c r="Q74" s="43">
        <v>264875</v>
      </c>
      <c r="R74" s="43">
        <v>41193</v>
      </c>
      <c r="S74" s="43">
        <f t="shared" si="15"/>
        <v>41193</v>
      </c>
      <c r="T74" s="43">
        <f t="shared" si="16"/>
        <v>41193</v>
      </c>
      <c r="U74" s="43">
        <f t="shared" si="17"/>
        <v>0</v>
      </c>
      <c r="V74" s="43">
        <f t="shared" si="18"/>
        <v>370732</v>
      </c>
      <c r="W74" s="43">
        <v>480870</v>
      </c>
      <c r="X74" s="43">
        <f t="shared" ref="X74:X95" si="19">+V74-W74</f>
        <v>-110138</v>
      </c>
    </row>
    <row r="75" spans="2:24">
      <c r="B75" s="43">
        <v>101</v>
      </c>
      <c r="C75" s="44">
        <v>629</v>
      </c>
      <c r="D75" s="44" t="s">
        <v>696</v>
      </c>
      <c r="E75" s="45">
        <v>1</v>
      </c>
      <c r="F75" s="45">
        <v>0</v>
      </c>
      <c r="G75" s="45">
        <v>1304</v>
      </c>
      <c r="H75" s="45">
        <v>0</v>
      </c>
      <c r="I75" s="46">
        <v>137</v>
      </c>
      <c r="J75" s="46">
        <v>694</v>
      </c>
      <c r="K75" s="46">
        <f t="shared" si="11"/>
        <v>86025</v>
      </c>
      <c r="L75" s="43">
        <v>0</v>
      </c>
      <c r="M75" s="43">
        <f t="shared" si="12"/>
        <v>0</v>
      </c>
      <c r="N75" s="43">
        <f t="shared" si="13"/>
        <v>0</v>
      </c>
      <c r="O75" s="43">
        <f t="shared" si="14"/>
        <v>86025</v>
      </c>
      <c r="P75" s="43">
        <v>0</v>
      </c>
      <c r="Q75" s="43">
        <v>12600</v>
      </c>
      <c r="R75" s="43">
        <v>8603</v>
      </c>
      <c r="S75" s="43">
        <f t="shared" si="15"/>
        <v>8603</v>
      </c>
      <c r="T75" s="43">
        <f t="shared" si="16"/>
        <v>8603</v>
      </c>
      <c r="U75" s="43">
        <f t="shared" si="17"/>
        <v>0</v>
      </c>
      <c r="V75" s="43">
        <f t="shared" si="18"/>
        <v>77422</v>
      </c>
      <c r="W75" s="43">
        <v>96120</v>
      </c>
      <c r="X75" s="43">
        <f t="shared" si="19"/>
        <v>-18698</v>
      </c>
    </row>
    <row r="76" spans="2:24">
      <c r="B76" s="43">
        <v>102</v>
      </c>
      <c r="C76" s="44">
        <v>820</v>
      </c>
      <c r="D76" s="44" t="s">
        <v>866</v>
      </c>
      <c r="E76" s="45">
        <v>1</v>
      </c>
      <c r="F76" s="45">
        <v>0</v>
      </c>
      <c r="G76" s="45">
        <v>113181</v>
      </c>
      <c r="H76" s="45">
        <v>611</v>
      </c>
      <c r="I76" s="46">
        <v>33687</v>
      </c>
      <c r="J76" s="46">
        <v>61261</v>
      </c>
      <c r="K76" s="46">
        <f t="shared" si="11"/>
        <v>8018747</v>
      </c>
      <c r="L76" s="43">
        <v>0</v>
      </c>
      <c r="M76" s="43">
        <f t="shared" si="12"/>
        <v>0</v>
      </c>
      <c r="N76" s="43">
        <f t="shared" si="13"/>
        <v>0</v>
      </c>
      <c r="O76" s="43">
        <f t="shared" si="14"/>
        <v>8018747</v>
      </c>
      <c r="P76" s="43">
        <v>0</v>
      </c>
      <c r="Q76" s="43">
        <v>6805175</v>
      </c>
      <c r="R76" s="43">
        <v>801875</v>
      </c>
      <c r="S76" s="43">
        <f t="shared" si="15"/>
        <v>801875</v>
      </c>
      <c r="T76" s="43">
        <f t="shared" si="16"/>
        <v>801875</v>
      </c>
      <c r="U76" s="43">
        <f t="shared" si="17"/>
        <v>0</v>
      </c>
      <c r="V76" s="43">
        <f t="shared" si="18"/>
        <v>7216872</v>
      </c>
      <c r="W76" s="43">
        <v>9353202</v>
      </c>
      <c r="X76" s="43">
        <f t="shared" si="19"/>
        <v>-2136330</v>
      </c>
    </row>
    <row r="77" spans="2:24">
      <c r="B77" s="43">
        <v>104</v>
      </c>
      <c r="C77" s="44">
        <v>814</v>
      </c>
      <c r="D77" s="44" t="s">
        <v>858</v>
      </c>
      <c r="E77" s="45">
        <v>1</v>
      </c>
      <c r="F77" s="45">
        <v>0</v>
      </c>
      <c r="G77" s="45">
        <v>2209</v>
      </c>
      <c r="H77" s="45">
        <v>0</v>
      </c>
      <c r="I77" s="46">
        <v>653</v>
      </c>
      <c r="J77" s="46">
        <v>2469</v>
      </c>
      <c r="K77" s="46">
        <f t="shared" si="11"/>
        <v>188550</v>
      </c>
      <c r="L77" s="43">
        <v>0</v>
      </c>
      <c r="M77" s="43">
        <f t="shared" si="12"/>
        <v>0</v>
      </c>
      <c r="N77" s="43">
        <f t="shared" si="13"/>
        <v>0</v>
      </c>
      <c r="O77" s="43">
        <f t="shared" si="14"/>
        <v>188550</v>
      </c>
      <c r="P77" s="43">
        <v>0</v>
      </c>
      <c r="Q77" s="43">
        <v>2000</v>
      </c>
      <c r="R77" s="43">
        <v>2000</v>
      </c>
      <c r="S77" s="43">
        <f t="shared" si="15"/>
        <v>2000</v>
      </c>
      <c r="T77" s="43">
        <f t="shared" si="16"/>
        <v>2000</v>
      </c>
      <c r="U77" s="43">
        <f t="shared" si="17"/>
        <v>0</v>
      </c>
      <c r="V77" s="43">
        <f t="shared" si="18"/>
        <v>186550</v>
      </c>
      <c r="W77" s="43">
        <v>264600</v>
      </c>
      <c r="X77" s="43">
        <f t="shared" si="19"/>
        <v>-78050</v>
      </c>
    </row>
    <row r="78" spans="2:24">
      <c r="B78" s="43">
        <v>105</v>
      </c>
      <c r="C78" s="44">
        <v>143</v>
      </c>
      <c r="D78" s="44" t="s">
        <v>598</v>
      </c>
      <c r="E78" s="45">
        <v>0</v>
      </c>
      <c r="F78" s="45">
        <v>0</v>
      </c>
      <c r="G78" s="45">
        <v>51214</v>
      </c>
      <c r="H78" s="45">
        <v>0</v>
      </c>
      <c r="I78" s="46">
        <v>1749</v>
      </c>
      <c r="J78" s="46">
        <v>19477</v>
      </c>
      <c r="K78" s="46">
        <f t="shared" si="11"/>
        <v>3091350</v>
      </c>
      <c r="L78" s="43">
        <v>0</v>
      </c>
      <c r="M78" s="43">
        <f t="shared" si="12"/>
        <v>0</v>
      </c>
      <c r="N78" s="43">
        <f t="shared" si="13"/>
        <v>0</v>
      </c>
      <c r="O78" s="43">
        <f t="shared" si="14"/>
        <v>3091350</v>
      </c>
      <c r="P78" s="43">
        <v>0</v>
      </c>
      <c r="Q78" s="43">
        <v>801600</v>
      </c>
      <c r="R78" s="43">
        <v>309135</v>
      </c>
      <c r="S78" s="43">
        <f t="shared" si="15"/>
        <v>309135</v>
      </c>
      <c r="T78" s="43">
        <f t="shared" si="16"/>
        <v>309135</v>
      </c>
      <c r="U78" s="43">
        <f t="shared" si="17"/>
        <v>0</v>
      </c>
      <c r="V78" s="43">
        <f t="shared" si="18"/>
        <v>2782215</v>
      </c>
      <c r="W78" s="43">
        <v>3259800</v>
      </c>
      <c r="X78" s="43">
        <f t="shared" si="19"/>
        <v>-477585</v>
      </c>
    </row>
    <row r="79" spans="2:24">
      <c r="B79" s="43">
        <v>106</v>
      </c>
      <c r="C79" s="44">
        <v>652</v>
      </c>
      <c r="D79" s="44" t="s">
        <v>736</v>
      </c>
      <c r="E79" s="45">
        <v>0</v>
      </c>
      <c r="F79" s="45">
        <v>0</v>
      </c>
      <c r="G79" s="45">
        <v>16718</v>
      </c>
      <c r="H79" s="45">
        <v>0</v>
      </c>
      <c r="I79" s="46">
        <v>677</v>
      </c>
      <c r="J79" s="46">
        <v>2711</v>
      </c>
      <c r="K79" s="46">
        <f t="shared" si="11"/>
        <v>920600</v>
      </c>
      <c r="L79" s="43">
        <v>0</v>
      </c>
      <c r="M79" s="43">
        <f t="shared" si="12"/>
        <v>0</v>
      </c>
      <c r="N79" s="43">
        <f t="shared" si="13"/>
        <v>0</v>
      </c>
      <c r="O79" s="43">
        <f t="shared" si="14"/>
        <v>920600</v>
      </c>
      <c r="P79" s="43">
        <v>0</v>
      </c>
      <c r="Q79" s="43">
        <v>936075</v>
      </c>
      <c r="R79" s="43">
        <v>92060</v>
      </c>
      <c r="S79" s="43">
        <f t="shared" si="15"/>
        <v>92060</v>
      </c>
      <c r="T79" s="43">
        <f t="shared" si="16"/>
        <v>92060</v>
      </c>
      <c r="U79" s="43">
        <f t="shared" si="17"/>
        <v>0</v>
      </c>
      <c r="V79" s="43">
        <f t="shared" si="18"/>
        <v>828540</v>
      </c>
      <c r="W79" s="43">
        <v>904770</v>
      </c>
      <c r="X79" s="43">
        <f t="shared" si="19"/>
        <v>-76230</v>
      </c>
    </row>
    <row r="80" spans="2:24">
      <c r="B80" s="43">
        <v>108</v>
      </c>
      <c r="C80" s="44">
        <v>653</v>
      </c>
      <c r="D80" s="44" t="s">
        <v>738</v>
      </c>
      <c r="E80" s="45">
        <v>0</v>
      </c>
      <c r="F80" s="45">
        <v>0</v>
      </c>
      <c r="G80" s="45">
        <v>54449</v>
      </c>
      <c r="H80" s="45">
        <v>0</v>
      </c>
      <c r="I80" s="46">
        <v>3771</v>
      </c>
      <c r="J80" s="46">
        <v>11123</v>
      </c>
      <c r="K80" s="46">
        <f t="shared" si="11"/>
        <v>3094800</v>
      </c>
      <c r="L80" s="43">
        <v>0</v>
      </c>
      <c r="M80" s="43">
        <f t="shared" si="12"/>
        <v>0</v>
      </c>
      <c r="N80" s="43">
        <f t="shared" si="13"/>
        <v>0</v>
      </c>
      <c r="O80" s="43">
        <f t="shared" si="14"/>
        <v>3094800</v>
      </c>
      <c r="P80" s="43">
        <v>0</v>
      </c>
      <c r="Q80" s="43">
        <v>6587150</v>
      </c>
      <c r="R80" s="43">
        <v>309480</v>
      </c>
      <c r="S80" s="43">
        <f t="shared" si="15"/>
        <v>309480</v>
      </c>
      <c r="T80" s="43">
        <f t="shared" si="16"/>
        <v>309480</v>
      </c>
      <c r="U80" s="43">
        <f t="shared" si="17"/>
        <v>0</v>
      </c>
      <c r="V80" s="43">
        <f t="shared" si="18"/>
        <v>2785320</v>
      </c>
      <c r="W80" s="43">
        <v>3120435</v>
      </c>
      <c r="X80" s="43">
        <f t="shared" si="19"/>
        <v>-335115</v>
      </c>
    </row>
    <row r="81" spans="2:26">
      <c r="B81" s="43">
        <v>110</v>
      </c>
      <c r="C81" s="44">
        <v>116</v>
      </c>
      <c r="D81" s="44" t="s">
        <v>563</v>
      </c>
      <c r="E81" s="45">
        <v>0</v>
      </c>
      <c r="F81" s="45">
        <v>0</v>
      </c>
      <c r="G81" s="45">
        <v>3076</v>
      </c>
      <c r="H81" s="45">
        <v>0</v>
      </c>
      <c r="I81" s="46">
        <v>1168</v>
      </c>
      <c r="J81" s="46">
        <v>2544</v>
      </c>
      <c r="K81" s="46">
        <f t="shared" si="11"/>
        <v>246600</v>
      </c>
      <c r="L81" s="43">
        <v>0</v>
      </c>
      <c r="M81" s="43">
        <f t="shared" si="12"/>
        <v>0</v>
      </c>
      <c r="N81" s="43">
        <f t="shared" si="13"/>
        <v>0</v>
      </c>
      <c r="O81" s="43">
        <f t="shared" si="14"/>
        <v>246600</v>
      </c>
      <c r="P81" s="43">
        <v>0</v>
      </c>
      <c r="Q81" s="43">
        <v>40375</v>
      </c>
      <c r="R81" s="43">
        <v>24660</v>
      </c>
      <c r="S81" s="43">
        <f t="shared" si="15"/>
        <v>24660</v>
      </c>
      <c r="T81" s="43">
        <f t="shared" si="16"/>
        <v>24660</v>
      </c>
      <c r="U81" s="43">
        <f t="shared" si="17"/>
        <v>0</v>
      </c>
      <c r="V81" s="43">
        <f t="shared" si="18"/>
        <v>221940</v>
      </c>
      <c r="W81" s="43">
        <v>305460</v>
      </c>
      <c r="X81" s="43">
        <f t="shared" si="19"/>
        <v>-83520</v>
      </c>
    </row>
    <row r="82" spans="2:26">
      <c r="B82" s="43">
        <v>111</v>
      </c>
      <c r="C82" s="44">
        <v>169</v>
      </c>
      <c r="D82" s="44" t="s">
        <v>646</v>
      </c>
      <c r="E82" s="45">
        <v>6</v>
      </c>
      <c r="F82" s="45">
        <v>0</v>
      </c>
      <c r="G82" s="45">
        <v>73639</v>
      </c>
      <c r="H82" s="45">
        <v>0</v>
      </c>
      <c r="I82" s="46">
        <v>4744</v>
      </c>
      <c r="J82" s="46">
        <v>9473</v>
      </c>
      <c r="K82" s="46">
        <f t="shared" si="11"/>
        <v>4037675</v>
      </c>
      <c r="L82" s="43">
        <v>0</v>
      </c>
      <c r="M82" s="43">
        <f t="shared" si="12"/>
        <v>0</v>
      </c>
      <c r="N82" s="43">
        <f t="shared" si="13"/>
        <v>0</v>
      </c>
      <c r="O82" s="43">
        <f t="shared" si="14"/>
        <v>4037675</v>
      </c>
      <c r="P82" s="43">
        <v>0</v>
      </c>
      <c r="Q82" s="43">
        <v>1710925</v>
      </c>
      <c r="R82" s="43">
        <v>403768</v>
      </c>
      <c r="S82" s="43">
        <f t="shared" si="15"/>
        <v>403768</v>
      </c>
      <c r="T82" s="43">
        <f t="shared" si="16"/>
        <v>403768</v>
      </c>
      <c r="U82" s="43">
        <f t="shared" si="17"/>
        <v>0</v>
      </c>
      <c r="V82" s="43">
        <f t="shared" si="18"/>
        <v>3633907</v>
      </c>
      <c r="W82" s="43">
        <v>3953790</v>
      </c>
      <c r="X82" s="43">
        <f t="shared" si="19"/>
        <v>-319883</v>
      </c>
    </row>
    <row r="83" spans="2:26">
      <c r="B83" s="43">
        <v>113</v>
      </c>
      <c r="C83" s="44">
        <v>871</v>
      </c>
      <c r="D83" s="44" t="s">
        <v>888</v>
      </c>
      <c r="E83" s="45">
        <v>1</v>
      </c>
      <c r="F83" s="45">
        <v>0</v>
      </c>
      <c r="G83" s="45">
        <v>22209</v>
      </c>
      <c r="H83" s="45">
        <v>0</v>
      </c>
      <c r="I83" s="46">
        <v>190</v>
      </c>
      <c r="J83" s="46">
        <v>1521</v>
      </c>
      <c r="K83" s="46">
        <f t="shared" si="11"/>
        <v>1153275</v>
      </c>
      <c r="L83" s="43">
        <v>0</v>
      </c>
      <c r="M83" s="43">
        <f t="shared" si="12"/>
        <v>0</v>
      </c>
      <c r="N83" s="43">
        <f t="shared" si="13"/>
        <v>0</v>
      </c>
      <c r="O83" s="43">
        <f t="shared" si="14"/>
        <v>1153275</v>
      </c>
      <c r="P83" s="43">
        <v>0</v>
      </c>
      <c r="Q83" s="43">
        <v>480175</v>
      </c>
      <c r="R83" s="43">
        <v>115328</v>
      </c>
      <c r="S83" s="43">
        <f t="shared" si="15"/>
        <v>115328</v>
      </c>
      <c r="T83" s="43">
        <f t="shared" si="16"/>
        <v>115328</v>
      </c>
      <c r="U83" s="43">
        <f t="shared" si="17"/>
        <v>0</v>
      </c>
      <c r="V83" s="43">
        <f t="shared" si="18"/>
        <v>1037947</v>
      </c>
      <c r="W83" s="43">
        <v>1076445</v>
      </c>
      <c r="X83" s="43">
        <f t="shared" si="19"/>
        <v>-38498</v>
      </c>
    </row>
    <row r="84" spans="2:26">
      <c r="B84" s="43">
        <v>116</v>
      </c>
      <c r="C84" s="44">
        <v>643</v>
      </c>
      <c r="D84" s="44" t="s">
        <v>717</v>
      </c>
      <c r="E84" s="45">
        <v>0</v>
      </c>
      <c r="F84" s="45">
        <v>0</v>
      </c>
      <c r="G84" s="45">
        <v>1807</v>
      </c>
      <c r="H84" s="45">
        <v>0</v>
      </c>
      <c r="I84" s="46">
        <v>409</v>
      </c>
      <c r="J84" s="46">
        <v>1741</v>
      </c>
      <c r="K84" s="46">
        <f t="shared" si="11"/>
        <v>144100</v>
      </c>
      <c r="L84" s="43">
        <v>0</v>
      </c>
      <c r="M84" s="43">
        <f t="shared" si="12"/>
        <v>0</v>
      </c>
      <c r="N84" s="43">
        <f t="shared" si="13"/>
        <v>0</v>
      </c>
      <c r="O84" s="43">
        <f t="shared" si="14"/>
        <v>144100</v>
      </c>
      <c r="P84" s="43">
        <v>0</v>
      </c>
      <c r="Q84" s="43">
        <v>83550</v>
      </c>
      <c r="R84" s="43">
        <v>14410</v>
      </c>
      <c r="S84" s="43">
        <f t="shared" si="15"/>
        <v>14410</v>
      </c>
      <c r="T84" s="43">
        <f t="shared" si="16"/>
        <v>14410</v>
      </c>
      <c r="U84" s="43">
        <f t="shared" si="17"/>
        <v>0</v>
      </c>
      <c r="V84" s="43">
        <f t="shared" si="18"/>
        <v>129690</v>
      </c>
      <c r="W84" s="43">
        <v>178065</v>
      </c>
      <c r="X84" s="43">
        <f t="shared" si="19"/>
        <v>-48375</v>
      </c>
    </row>
    <row r="85" spans="2:26">
      <c r="B85" s="43">
        <v>117</v>
      </c>
      <c r="C85" s="44">
        <v>213</v>
      </c>
      <c r="D85" s="44" t="s">
        <v>672</v>
      </c>
      <c r="E85" s="45">
        <v>1</v>
      </c>
      <c r="F85" s="45">
        <v>0</v>
      </c>
      <c r="G85" s="45">
        <v>5145</v>
      </c>
      <c r="H85" s="45">
        <v>0</v>
      </c>
      <c r="I85" s="46">
        <v>137</v>
      </c>
      <c r="J85" s="46">
        <v>1276</v>
      </c>
      <c r="K85" s="46">
        <f t="shared" si="11"/>
        <v>292625</v>
      </c>
      <c r="L85" s="43">
        <v>0</v>
      </c>
      <c r="M85" s="43">
        <f t="shared" si="12"/>
        <v>0</v>
      </c>
      <c r="N85" s="43">
        <f t="shared" si="13"/>
        <v>0</v>
      </c>
      <c r="O85" s="43">
        <f t="shared" si="14"/>
        <v>292625</v>
      </c>
      <c r="P85" s="43">
        <v>0</v>
      </c>
      <c r="Q85" s="43">
        <v>80475</v>
      </c>
      <c r="R85" s="43">
        <v>29263</v>
      </c>
      <c r="S85" s="43">
        <f t="shared" si="15"/>
        <v>29263</v>
      </c>
      <c r="T85" s="43">
        <f t="shared" si="16"/>
        <v>29263</v>
      </c>
      <c r="U85" s="43">
        <f t="shared" si="17"/>
        <v>0</v>
      </c>
      <c r="V85" s="43">
        <f t="shared" si="18"/>
        <v>263362</v>
      </c>
      <c r="W85" s="43">
        <v>295155</v>
      </c>
      <c r="X85" s="43">
        <f t="shared" si="19"/>
        <v>-31793</v>
      </c>
    </row>
    <row r="86" spans="2:26">
      <c r="B86" s="43">
        <v>118</v>
      </c>
      <c r="C86" s="44">
        <v>654</v>
      </c>
      <c r="D86" s="44" t="s">
        <v>740</v>
      </c>
      <c r="E86" s="45">
        <v>9</v>
      </c>
      <c r="F86" s="45">
        <v>0</v>
      </c>
      <c r="G86" s="45">
        <v>132882</v>
      </c>
      <c r="H86" s="45">
        <v>0</v>
      </c>
      <c r="I86" s="46">
        <v>23627</v>
      </c>
      <c r="J86" s="46">
        <v>54919</v>
      </c>
      <c r="K86" s="46">
        <f t="shared" si="11"/>
        <v>8608200</v>
      </c>
      <c r="L86" s="43">
        <v>0</v>
      </c>
      <c r="M86" s="43">
        <f t="shared" si="12"/>
        <v>0</v>
      </c>
      <c r="N86" s="43">
        <f t="shared" si="13"/>
        <v>0</v>
      </c>
      <c r="O86" s="43">
        <f t="shared" si="14"/>
        <v>8608200</v>
      </c>
      <c r="P86" s="43">
        <v>0</v>
      </c>
      <c r="Q86" s="43">
        <v>3235900</v>
      </c>
      <c r="R86" s="43">
        <v>860820</v>
      </c>
      <c r="S86" s="43">
        <f t="shared" si="15"/>
        <v>860820</v>
      </c>
      <c r="T86" s="43">
        <f t="shared" si="16"/>
        <v>860820</v>
      </c>
      <c r="U86" s="43">
        <f t="shared" si="17"/>
        <v>0</v>
      </c>
      <c r="V86" s="43">
        <f t="shared" si="18"/>
        <v>7747380</v>
      </c>
      <c r="W86" s="43">
        <v>9514665</v>
      </c>
      <c r="X86" s="43">
        <f t="shared" si="19"/>
        <v>-1767285</v>
      </c>
    </row>
    <row r="87" spans="2:26">
      <c r="B87" s="43">
        <v>121</v>
      </c>
      <c r="C87" s="44">
        <v>658</v>
      </c>
      <c r="D87" s="44" t="s">
        <v>776</v>
      </c>
      <c r="E87" s="45">
        <v>2</v>
      </c>
      <c r="F87" s="45">
        <v>0</v>
      </c>
      <c r="G87" s="45">
        <v>32793</v>
      </c>
      <c r="H87" s="45">
        <v>0</v>
      </c>
      <c r="I87" s="46">
        <v>9158</v>
      </c>
      <c r="J87" s="46">
        <v>17546</v>
      </c>
      <c r="K87" s="46">
        <f t="shared" si="11"/>
        <v>2307350</v>
      </c>
      <c r="L87" s="43">
        <v>0</v>
      </c>
      <c r="M87" s="43">
        <f t="shared" si="12"/>
        <v>0</v>
      </c>
      <c r="N87" s="43">
        <f t="shared" si="13"/>
        <v>0</v>
      </c>
      <c r="O87" s="43">
        <f t="shared" si="14"/>
        <v>2307350</v>
      </c>
      <c r="P87" s="43">
        <v>0</v>
      </c>
      <c r="Q87" s="43">
        <v>1033250</v>
      </c>
      <c r="R87" s="43">
        <v>230735</v>
      </c>
      <c r="S87" s="43">
        <f t="shared" si="15"/>
        <v>230735</v>
      </c>
      <c r="T87" s="43">
        <f t="shared" si="16"/>
        <v>230735</v>
      </c>
      <c r="U87" s="43">
        <f t="shared" si="17"/>
        <v>0</v>
      </c>
      <c r="V87" s="43">
        <f t="shared" si="18"/>
        <v>2076615</v>
      </c>
      <c r="W87" s="43">
        <v>2677455</v>
      </c>
      <c r="X87" s="43">
        <f t="shared" si="19"/>
        <v>-600840</v>
      </c>
    </row>
    <row r="88" spans="2:26">
      <c r="B88" s="43">
        <v>124</v>
      </c>
      <c r="C88" s="44">
        <v>641</v>
      </c>
      <c r="D88" s="44" t="s">
        <v>714</v>
      </c>
      <c r="E88" s="45">
        <v>0</v>
      </c>
      <c r="F88" s="45">
        <v>0</v>
      </c>
      <c r="G88" s="45">
        <v>1080</v>
      </c>
      <c r="H88" s="45">
        <v>0</v>
      </c>
      <c r="I88" s="46">
        <v>67</v>
      </c>
      <c r="J88" s="46">
        <v>292</v>
      </c>
      <c r="K88" s="46">
        <f t="shared" si="11"/>
        <v>62975</v>
      </c>
      <c r="L88" s="43">
        <v>0</v>
      </c>
      <c r="M88" s="43">
        <f t="shared" si="12"/>
        <v>0</v>
      </c>
      <c r="N88" s="43">
        <f t="shared" si="13"/>
        <v>0</v>
      </c>
      <c r="O88" s="43">
        <f t="shared" si="14"/>
        <v>62975</v>
      </c>
      <c r="P88" s="43">
        <v>0</v>
      </c>
      <c r="Q88" s="43">
        <v>164175</v>
      </c>
      <c r="R88" s="43">
        <v>6298</v>
      </c>
      <c r="S88" s="43">
        <f t="shared" si="15"/>
        <v>6298</v>
      </c>
      <c r="T88" s="43">
        <f t="shared" si="16"/>
        <v>6298</v>
      </c>
      <c r="U88" s="43">
        <f t="shared" si="17"/>
        <v>0</v>
      </c>
      <c r="V88" s="43">
        <f t="shared" si="18"/>
        <v>56677</v>
      </c>
      <c r="W88" s="43">
        <v>64755</v>
      </c>
      <c r="X88" s="43">
        <f t="shared" si="19"/>
        <v>-8078</v>
      </c>
    </row>
    <row r="89" spans="2:26">
      <c r="B89" s="43">
        <v>127</v>
      </c>
      <c r="C89" s="44">
        <v>610</v>
      </c>
      <c r="D89" s="44" t="s">
        <v>1074</v>
      </c>
      <c r="E89" s="45">
        <v>0</v>
      </c>
      <c r="F89" s="45">
        <v>0</v>
      </c>
      <c r="G89" s="45">
        <v>0</v>
      </c>
      <c r="H89" s="45">
        <v>0</v>
      </c>
      <c r="I89" s="46">
        <v>0</v>
      </c>
      <c r="J89" s="45">
        <v>2</v>
      </c>
      <c r="K89" s="46">
        <f t="shared" si="11"/>
        <v>50</v>
      </c>
      <c r="L89" s="43">
        <v>0</v>
      </c>
      <c r="M89" s="43">
        <f t="shared" si="12"/>
        <v>0</v>
      </c>
      <c r="N89" s="43">
        <f t="shared" si="13"/>
        <v>0</v>
      </c>
      <c r="O89" s="43">
        <f t="shared" si="14"/>
        <v>50</v>
      </c>
      <c r="P89" s="43">
        <v>0</v>
      </c>
      <c r="Q89" s="43">
        <v>75</v>
      </c>
      <c r="R89" s="43">
        <v>5</v>
      </c>
      <c r="S89" s="43">
        <f t="shared" si="15"/>
        <v>5</v>
      </c>
      <c r="T89" s="43">
        <f t="shared" si="16"/>
        <v>5</v>
      </c>
      <c r="U89" s="43">
        <f t="shared" si="17"/>
        <v>0</v>
      </c>
      <c r="V89" s="43">
        <f t="shared" si="18"/>
        <v>45</v>
      </c>
      <c r="W89" s="43">
        <v>90</v>
      </c>
      <c r="X89" s="43">
        <f t="shared" si="19"/>
        <v>-45</v>
      </c>
      <c r="Z89" s="63" t="s">
        <v>1086</v>
      </c>
    </row>
    <row r="90" spans="2:26">
      <c r="B90" s="43">
        <v>128</v>
      </c>
      <c r="C90" s="44">
        <v>656</v>
      </c>
      <c r="D90" s="44" t="s">
        <v>770</v>
      </c>
      <c r="E90" s="45">
        <v>5</v>
      </c>
      <c r="F90" s="45">
        <v>0</v>
      </c>
      <c r="G90" s="45">
        <v>31839</v>
      </c>
      <c r="H90" s="45">
        <v>0</v>
      </c>
      <c r="I90" s="46">
        <v>3095</v>
      </c>
      <c r="J90" s="46">
        <v>9194</v>
      </c>
      <c r="K90" s="46">
        <f t="shared" si="11"/>
        <v>1899425</v>
      </c>
      <c r="L90" s="43">
        <v>0</v>
      </c>
      <c r="M90" s="43">
        <f t="shared" si="12"/>
        <v>0</v>
      </c>
      <c r="N90" s="43">
        <f t="shared" si="13"/>
        <v>0</v>
      </c>
      <c r="O90" s="43">
        <f t="shared" si="14"/>
        <v>1899425</v>
      </c>
      <c r="P90" s="43">
        <v>0</v>
      </c>
      <c r="Q90" s="43">
        <v>854850</v>
      </c>
      <c r="R90" s="43">
        <v>189943</v>
      </c>
      <c r="S90" s="43">
        <f t="shared" si="15"/>
        <v>189943</v>
      </c>
      <c r="T90" s="43">
        <f t="shared" si="16"/>
        <v>189943</v>
      </c>
      <c r="U90" s="43">
        <f t="shared" si="17"/>
        <v>0</v>
      </c>
      <c r="V90" s="43">
        <f t="shared" si="18"/>
        <v>1709482</v>
      </c>
      <c r="W90" s="43">
        <v>1985985</v>
      </c>
      <c r="X90" s="43">
        <f t="shared" si="19"/>
        <v>-276503</v>
      </c>
    </row>
    <row r="91" spans="2:26">
      <c r="B91" s="43">
        <v>130</v>
      </c>
      <c r="C91" s="44">
        <v>126</v>
      </c>
      <c r="D91" s="44" t="s">
        <v>579</v>
      </c>
      <c r="E91" s="45">
        <v>3</v>
      </c>
      <c r="F91" s="45">
        <v>0</v>
      </c>
      <c r="G91" s="45">
        <v>904</v>
      </c>
      <c r="H91" s="45">
        <v>351</v>
      </c>
      <c r="I91" s="46">
        <v>72</v>
      </c>
      <c r="J91" s="46">
        <v>174</v>
      </c>
      <c r="K91" s="46">
        <f t="shared" si="11"/>
        <v>43427</v>
      </c>
      <c r="L91" s="43">
        <v>0</v>
      </c>
      <c r="M91" s="43">
        <f t="shared" si="12"/>
        <v>0</v>
      </c>
      <c r="N91" s="43">
        <f t="shared" si="13"/>
        <v>0</v>
      </c>
      <c r="O91" s="43">
        <f t="shared" si="14"/>
        <v>43427</v>
      </c>
      <c r="P91" s="43">
        <v>0</v>
      </c>
      <c r="Q91" s="43">
        <v>2400</v>
      </c>
      <c r="R91" s="43">
        <v>2400</v>
      </c>
      <c r="S91" s="43">
        <f t="shared" si="15"/>
        <v>2400</v>
      </c>
      <c r="T91" s="43">
        <f t="shared" si="16"/>
        <v>2400</v>
      </c>
      <c r="U91" s="43">
        <f t="shared" si="17"/>
        <v>0</v>
      </c>
      <c r="V91" s="43">
        <f t="shared" si="18"/>
        <v>41027</v>
      </c>
      <c r="W91" s="43">
        <v>47177</v>
      </c>
      <c r="X91" s="43">
        <f t="shared" si="19"/>
        <v>-6150</v>
      </c>
    </row>
    <row r="92" spans="2:26">
      <c r="B92" s="43">
        <v>131</v>
      </c>
      <c r="C92" s="44">
        <v>125</v>
      </c>
      <c r="D92" s="44" t="s">
        <v>577</v>
      </c>
      <c r="E92" s="45">
        <v>0</v>
      </c>
      <c r="F92" s="45">
        <v>0</v>
      </c>
      <c r="G92" s="45">
        <v>553</v>
      </c>
      <c r="H92" s="45">
        <v>217</v>
      </c>
      <c r="I92" s="46">
        <v>208</v>
      </c>
      <c r="J92" s="46">
        <v>262</v>
      </c>
      <c r="K92" s="46">
        <f t="shared" si="11"/>
        <v>34409</v>
      </c>
      <c r="L92" s="43">
        <v>0</v>
      </c>
      <c r="M92" s="43">
        <f t="shared" si="12"/>
        <v>0</v>
      </c>
      <c r="N92" s="43">
        <f t="shared" si="13"/>
        <v>0</v>
      </c>
      <c r="O92" s="43">
        <f t="shared" si="14"/>
        <v>34409</v>
      </c>
      <c r="P92" s="43">
        <v>0</v>
      </c>
      <c r="Q92" s="43">
        <v>2175</v>
      </c>
      <c r="R92" s="43">
        <v>2175</v>
      </c>
      <c r="S92" s="43">
        <f t="shared" si="15"/>
        <v>2175</v>
      </c>
      <c r="T92" s="43">
        <f t="shared" si="16"/>
        <v>2175</v>
      </c>
      <c r="U92" s="43">
        <f t="shared" si="17"/>
        <v>0</v>
      </c>
      <c r="V92" s="43">
        <f t="shared" si="18"/>
        <v>32234</v>
      </c>
      <c r="W92" s="43">
        <v>43984</v>
      </c>
      <c r="X92" s="43">
        <f t="shared" si="19"/>
        <v>-11750</v>
      </c>
    </row>
    <row r="93" spans="2:26">
      <c r="B93" s="43">
        <v>132</v>
      </c>
      <c r="C93" s="44">
        <v>134</v>
      </c>
      <c r="D93" s="44" t="s">
        <v>592</v>
      </c>
      <c r="E93" s="45">
        <v>0</v>
      </c>
      <c r="F93" s="45">
        <v>0</v>
      </c>
      <c r="G93" s="45">
        <v>3390</v>
      </c>
      <c r="H93" s="45">
        <v>1256</v>
      </c>
      <c r="I93" s="46">
        <v>464</v>
      </c>
      <c r="J93" s="46">
        <v>1796</v>
      </c>
      <c r="K93" s="46">
        <f t="shared" si="11"/>
        <v>197112</v>
      </c>
      <c r="L93" s="43">
        <v>0</v>
      </c>
      <c r="M93" s="43">
        <f t="shared" si="12"/>
        <v>0</v>
      </c>
      <c r="N93" s="43">
        <f t="shared" si="13"/>
        <v>0</v>
      </c>
      <c r="O93" s="43">
        <f t="shared" si="14"/>
        <v>197112</v>
      </c>
      <c r="P93" s="43">
        <v>0</v>
      </c>
      <c r="Q93" s="43">
        <v>24400</v>
      </c>
      <c r="R93" s="43">
        <v>19711</v>
      </c>
      <c r="S93" s="43">
        <f t="shared" si="15"/>
        <v>19711</v>
      </c>
      <c r="T93" s="43">
        <f t="shared" si="16"/>
        <v>19711</v>
      </c>
      <c r="U93" s="43">
        <f t="shared" si="17"/>
        <v>0</v>
      </c>
      <c r="V93" s="43">
        <f t="shared" si="18"/>
        <v>177401</v>
      </c>
      <c r="W93" s="43">
        <v>229212</v>
      </c>
      <c r="X93" s="43">
        <f t="shared" si="19"/>
        <v>-51811</v>
      </c>
    </row>
    <row r="94" spans="2:26">
      <c r="B94" s="43">
        <v>134</v>
      </c>
      <c r="C94" s="44">
        <v>619</v>
      </c>
      <c r="D94" s="44" t="s">
        <v>689</v>
      </c>
      <c r="E94" s="45">
        <v>0</v>
      </c>
      <c r="F94" s="45">
        <v>0</v>
      </c>
      <c r="G94" s="45">
        <v>2053</v>
      </c>
      <c r="H94" s="45">
        <v>0</v>
      </c>
      <c r="I94" s="46">
        <v>161</v>
      </c>
      <c r="J94" s="46">
        <v>617</v>
      </c>
      <c r="K94" s="46">
        <f t="shared" si="11"/>
        <v>122100</v>
      </c>
      <c r="L94" s="43">
        <v>0</v>
      </c>
      <c r="M94" s="43">
        <f t="shared" si="12"/>
        <v>0</v>
      </c>
      <c r="N94" s="43">
        <f t="shared" si="13"/>
        <v>0</v>
      </c>
      <c r="O94" s="43">
        <f t="shared" si="14"/>
        <v>122100</v>
      </c>
      <c r="P94" s="43">
        <v>0</v>
      </c>
      <c r="Q94" s="43">
        <v>40325</v>
      </c>
      <c r="R94" s="43">
        <v>12210</v>
      </c>
      <c r="S94" s="43">
        <f t="shared" si="15"/>
        <v>12210</v>
      </c>
      <c r="T94" s="43">
        <f t="shared" si="16"/>
        <v>12210</v>
      </c>
      <c r="U94" s="43">
        <f t="shared" si="17"/>
        <v>0</v>
      </c>
      <c r="V94" s="43">
        <f t="shared" si="18"/>
        <v>109890</v>
      </c>
      <c r="W94" s="43">
        <v>127395</v>
      </c>
      <c r="X94" s="43">
        <f t="shared" si="19"/>
        <v>-17505</v>
      </c>
    </row>
    <row r="95" spans="2:26">
      <c r="B95" s="43">
        <v>138</v>
      </c>
      <c r="C95" s="44">
        <v>646</v>
      </c>
      <c r="D95" s="44" t="s">
        <v>720</v>
      </c>
      <c r="E95" s="45">
        <v>0</v>
      </c>
      <c r="F95" s="45">
        <v>0</v>
      </c>
      <c r="G95" s="45">
        <v>4743</v>
      </c>
      <c r="H95" s="45">
        <v>0</v>
      </c>
      <c r="I95" s="46">
        <v>552</v>
      </c>
      <c r="J95" s="46">
        <v>2201</v>
      </c>
      <c r="K95" s="46">
        <f t="shared" si="11"/>
        <v>305975</v>
      </c>
      <c r="L95" s="43">
        <v>0</v>
      </c>
      <c r="M95" s="43">
        <f t="shared" si="12"/>
        <v>0</v>
      </c>
      <c r="N95" s="43">
        <f t="shared" si="13"/>
        <v>0</v>
      </c>
      <c r="O95" s="43">
        <f t="shared" si="14"/>
        <v>305975</v>
      </c>
      <c r="P95" s="43">
        <v>0</v>
      </c>
      <c r="Q95" s="43">
        <v>68975</v>
      </c>
      <c r="R95" s="43">
        <v>30598</v>
      </c>
      <c r="S95" s="43">
        <f t="shared" si="15"/>
        <v>30598</v>
      </c>
      <c r="T95" s="43">
        <f t="shared" si="16"/>
        <v>30598</v>
      </c>
      <c r="U95" s="43">
        <f t="shared" si="17"/>
        <v>0</v>
      </c>
      <c r="V95" s="43">
        <f t="shared" si="18"/>
        <v>275377</v>
      </c>
      <c r="W95" s="43">
        <v>337320</v>
      </c>
      <c r="X95" s="43">
        <f t="shared" si="19"/>
        <v>-61943</v>
      </c>
    </row>
    <row r="96" spans="2:26" ht="17.25" thickBot="1">
      <c r="B96" s="43"/>
      <c r="C96" s="47"/>
      <c r="D96" s="48" t="s">
        <v>998</v>
      </c>
      <c r="E96" s="49">
        <f t="shared" ref="E96:J96" si="20">SUM(E9:E95)</f>
        <v>255</v>
      </c>
      <c r="F96" s="49">
        <f t="shared" si="20"/>
        <v>150</v>
      </c>
      <c r="G96" s="49">
        <f t="shared" si="20"/>
        <v>1723066</v>
      </c>
      <c r="H96" s="49">
        <f t="shared" si="20"/>
        <v>12593</v>
      </c>
      <c r="I96" s="49">
        <f t="shared" si="20"/>
        <v>295321</v>
      </c>
      <c r="J96" s="49">
        <f t="shared" si="20"/>
        <v>653403</v>
      </c>
      <c r="K96" s="49">
        <f t="shared" ref="K96:X96" si="21">SUM(K9:K95)</f>
        <v>109591061</v>
      </c>
      <c r="L96" s="49">
        <f t="shared" si="21"/>
        <v>23286</v>
      </c>
      <c r="M96" s="49">
        <f t="shared" si="21"/>
        <v>2955</v>
      </c>
      <c r="N96" s="49">
        <f t="shared" si="21"/>
        <v>20331</v>
      </c>
      <c r="O96" s="49">
        <f t="shared" si="21"/>
        <v>109588106</v>
      </c>
      <c r="P96" s="49">
        <f t="shared" si="21"/>
        <v>0</v>
      </c>
      <c r="Q96" s="49">
        <f t="shared" si="21"/>
        <v>49785025</v>
      </c>
      <c r="R96" s="49">
        <f t="shared" si="21"/>
        <v>10442394</v>
      </c>
      <c r="S96" s="49">
        <f t="shared" si="21"/>
        <v>10442394</v>
      </c>
      <c r="T96" s="49">
        <f t="shared" si="21"/>
        <v>10442394</v>
      </c>
      <c r="U96" s="49">
        <f t="shared" si="21"/>
        <v>0</v>
      </c>
      <c r="V96" s="49">
        <f t="shared" si="21"/>
        <v>99145712</v>
      </c>
      <c r="W96" s="49">
        <f t="shared" si="21"/>
        <v>121188578</v>
      </c>
      <c r="X96" s="49">
        <f t="shared" si="21"/>
        <v>-22042866</v>
      </c>
    </row>
    <row r="97" spans="24:24" ht="17.25" thickTop="1">
      <c r="X97" s="51"/>
    </row>
    <row r="98" spans="24:24">
      <c r="X98" s="51"/>
    </row>
  </sheetData>
  <mergeCells count="1">
    <mergeCell ref="B3:L3"/>
  </mergeCells>
  <pageMargins left="0.92" right="0.27" top="0.99" bottom="0.74803149606299213" header="0.31496062992125984" footer="0.31496062992125984"/>
  <pageSetup paperSize="5" scale="4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3:Y4"/>
  <sheetViews>
    <sheetView zoomScale="85" zoomScaleNormal="85" workbookViewId="0"/>
  </sheetViews>
  <sheetFormatPr defaultRowHeight="15"/>
  <cols>
    <col min="14" max="14" width="13.28515625" customWidth="1"/>
    <col min="19" max="19" width="15.5703125" customWidth="1"/>
  </cols>
  <sheetData>
    <row r="3" spans="2:25" s="54" customFormat="1" ht="210">
      <c r="B3" s="55" t="s">
        <v>1000</v>
      </c>
      <c r="C3" s="36" t="s">
        <v>0</v>
      </c>
      <c r="D3" s="36" t="s">
        <v>999</v>
      </c>
      <c r="E3" s="56" t="s">
        <v>2</v>
      </c>
      <c r="F3" s="56" t="s">
        <v>1060</v>
      </c>
      <c r="G3" s="56" t="s">
        <v>4</v>
      </c>
      <c r="H3" s="56" t="s">
        <v>1061</v>
      </c>
      <c r="I3" s="56" t="s">
        <v>1062</v>
      </c>
      <c r="J3" s="56" t="s">
        <v>1063</v>
      </c>
      <c r="K3" s="56" t="s">
        <v>1064</v>
      </c>
      <c r="L3" s="56" t="s">
        <v>1001</v>
      </c>
      <c r="M3" s="57" t="s">
        <v>1028</v>
      </c>
      <c r="N3" s="57" t="s">
        <v>1077</v>
      </c>
      <c r="O3" s="57" t="s">
        <v>1029</v>
      </c>
      <c r="P3" s="57" t="s">
        <v>1078</v>
      </c>
      <c r="Q3" s="57" t="s">
        <v>1079</v>
      </c>
      <c r="R3" s="57" t="s">
        <v>1031</v>
      </c>
      <c r="S3" s="57" t="s">
        <v>1032</v>
      </c>
      <c r="T3" s="57" t="s">
        <v>1080</v>
      </c>
      <c r="U3" s="57" t="s">
        <v>1034</v>
      </c>
      <c r="V3" s="57" t="s">
        <v>1081</v>
      </c>
      <c r="W3" s="57" t="s">
        <v>1082</v>
      </c>
      <c r="X3" s="57" t="s">
        <v>1083</v>
      </c>
      <c r="Y3" s="57" t="s">
        <v>1084</v>
      </c>
    </row>
    <row r="4" spans="2:25" s="54" customFormat="1" ht="66">
      <c r="B4" s="55">
        <v>12</v>
      </c>
      <c r="C4" s="21">
        <v>702</v>
      </c>
      <c r="D4" s="58" t="s">
        <v>798</v>
      </c>
      <c r="E4" s="59">
        <v>0</v>
      </c>
      <c r="F4" s="59">
        <v>0</v>
      </c>
      <c r="G4" s="60">
        <v>87</v>
      </c>
      <c r="H4" s="60">
        <v>0</v>
      </c>
      <c r="I4" s="59">
        <v>13</v>
      </c>
      <c r="J4" s="59">
        <v>69</v>
      </c>
      <c r="K4" s="59" t="s">
        <v>1004</v>
      </c>
      <c r="L4" s="59">
        <f>+(E4*50-F4*23)+(G4*100-H4*73)+(I4*100+J4*100)</f>
        <v>16900</v>
      </c>
      <c r="M4" s="55">
        <v>0</v>
      </c>
      <c r="N4" s="55">
        <v>0</v>
      </c>
      <c r="O4" s="55">
        <v>0</v>
      </c>
      <c r="P4" s="59">
        <f>+L4-N4</f>
        <v>16900</v>
      </c>
      <c r="Q4" s="55">
        <v>0</v>
      </c>
      <c r="R4" s="55">
        <v>75</v>
      </c>
      <c r="S4" s="55">
        <v>75</v>
      </c>
      <c r="T4" s="55">
        <v>75</v>
      </c>
      <c r="U4" s="55">
        <v>75</v>
      </c>
      <c r="V4" s="55">
        <v>0</v>
      </c>
      <c r="W4" s="59">
        <f>+P4-U4</f>
        <v>16825</v>
      </c>
      <c r="X4" s="59">
        <v>6325</v>
      </c>
      <c r="Y4" s="61">
        <f>+W4-X4</f>
        <v>10500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2:G45"/>
  <sheetViews>
    <sheetView workbookViewId="0"/>
  </sheetViews>
  <sheetFormatPr defaultRowHeight="16.5"/>
  <cols>
    <col min="1" max="1" width="9.140625" style="30"/>
    <col min="2" max="2" width="7.28515625" style="30" customWidth="1"/>
    <col min="3" max="3" width="30.85546875" style="30" customWidth="1"/>
    <col min="4" max="4" width="32.7109375" style="30" customWidth="1"/>
    <col min="5" max="5" width="8.42578125" style="30" customWidth="1"/>
    <col min="6" max="6" width="14.7109375" style="30" customWidth="1"/>
    <col min="7" max="8" width="10.28515625" style="30" bestFit="1" customWidth="1"/>
    <col min="9" max="9" width="48.28515625" style="30" customWidth="1"/>
    <col min="10" max="10" width="14.7109375" style="30" bestFit="1" customWidth="1"/>
    <col min="11" max="16384" width="9.140625" style="30"/>
  </cols>
  <sheetData>
    <row r="2" spans="2:6">
      <c r="B2" s="30" t="s">
        <v>1087</v>
      </c>
    </row>
    <row r="4" spans="2:6" ht="16.5" customHeight="1">
      <c r="B4" s="30" t="s">
        <v>1088</v>
      </c>
      <c r="C4" s="64"/>
      <c r="D4" s="64"/>
      <c r="E4" s="64"/>
      <c r="F4" s="64"/>
    </row>
    <row r="5" spans="2:6">
      <c r="B5" s="65"/>
      <c r="C5" s="65"/>
      <c r="D5" s="65"/>
      <c r="E5" s="65"/>
      <c r="F5" s="65"/>
    </row>
    <row r="6" spans="2:6">
      <c r="B6" s="32" t="s">
        <v>1043</v>
      </c>
      <c r="C6" s="32" t="s">
        <v>999</v>
      </c>
      <c r="D6" s="32" t="s">
        <v>1089</v>
      </c>
      <c r="E6" s="66" t="s">
        <v>1090</v>
      </c>
      <c r="F6" s="32" t="s">
        <v>1051</v>
      </c>
    </row>
    <row r="7" spans="2:6">
      <c r="B7" s="13">
        <v>658</v>
      </c>
      <c r="C7" s="13" t="s">
        <v>777</v>
      </c>
      <c r="D7" s="13" t="s">
        <v>777</v>
      </c>
      <c r="E7" s="67">
        <v>1</v>
      </c>
      <c r="F7" s="13">
        <f>+E7*100000</f>
        <v>100000</v>
      </c>
    </row>
    <row r="8" spans="2:6">
      <c r="B8" s="32"/>
      <c r="C8" s="75" t="s">
        <v>1056</v>
      </c>
      <c r="D8" s="75"/>
      <c r="E8" s="32">
        <f>SUM(E7:E7)</f>
        <v>1</v>
      </c>
      <c r="F8" s="32">
        <f>SUM(F7:F7)</f>
        <v>100000</v>
      </c>
    </row>
    <row r="9" spans="2:6">
      <c r="B9" s="65"/>
      <c r="C9" s="65"/>
      <c r="D9" s="65"/>
      <c r="E9" s="65"/>
      <c r="F9" s="65"/>
    </row>
    <row r="10" spans="2:6" ht="16.5" customHeight="1">
      <c r="B10" s="76" t="s">
        <v>1091</v>
      </c>
      <c r="C10" s="76"/>
      <c r="D10" s="76"/>
      <c r="E10" s="76"/>
      <c r="F10" s="76"/>
    </row>
    <row r="11" spans="2:6">
      <c r="B11" s="76"/>
      <c r="C11" s="76"/>
      <c r="D11" s="76"/>
      <c r="E11" s="76"/>
      <c r="F11" s="76"/>
    </row>
    <row r="13" spans="2:6">
      <c r="B13" s="30" t="s">
        <v>1092</v>
      </c>
    </row>
    <row r="15" spans="2:6">
      <c r="B15" s="32" t="s">
        <v>1043</v>
      </c>
      <c r="C15" s="32" t="s">
        <v>999</v>
      </c>
      <c r="D15" s="32" t="s">
        <v>1089</v>
      </c>
      <c r="E15" s="66" t="s">
        <v>1093</v>
      </c>
      <c r="F15" s="32" t="s">
        <v>1051</v>
      </c>
    </row>
    <row r="16" spans="2:6">
      <c r="B16" s="13">
        <v>108</v>
      </c>
      <c r="C16" s="13" t="s">
        <v>559</v>
      </c>
      <c r="D16" s="13" t="s">
        <v>1094</v>
      </c>
      <c r="E16" s="67">
        <v>1</v>
      </c>
      <c r="F16" s="13">
        <f>+E16*50000</f>
        <v>50000</v>
      </c>
    </row>
    <row r="17" spans="2:6">
      <c r="B17" s="13">
        <v>653</v>
      </c>
      <c r="C17" s="13" t="s">
        <v>1095</v>
      </c>
      <c r="D17" s="13" t="s">
        <v>739</v>
      </c>
      <c r="E17" s="67">
        <v>13</v>
      </c>
      <c r="F17" s="13">
        <f t="shared" ref="F17" si="0">+E17*50000</f>
        <v>650000</v>
      </c>
    </row>
    <row r="18" spans="2:6">
      <c r="B18" s="32"/>
      <c r="C18" s="75" t="s">
        <v>1056</v>
      </c>
      <c r="D18" s="75"/>
      <c r="E18" s="32">
        <f>SUM(E16:E17)</f>
        <v>14</v>
      </c>
      <c r="F18" s="32">
        <f>SUM(F16:F17)</f>
        <v>700000</v>
      </c>
    </row>
    <row r="20" spans="2:6" ht="16.5" customHeight="1">
      <c r="B20" s="76" t="s">
        <v>1096</v>
      </c>
      <c r="C20" s="76"/>
      <c r="D20" s="76"/>
      <c r="E20" s="76"/>
      <c r="F20" s="76"/>
    </row>
    <row r="21" spans="2:6">
      <c r="B21" s="76"/>
      <c r="C21" s="76"/>
      <c r="D21" s="76"/>
      <c r="E21" s="76"/>
      <c r="F21" s="76"/>
    </row>
    <row r="22" spans="2:6">
      <c r="B22" s="76"/>
      <c r="C22" s="76"/>
      <c r="D22" s="76"/>
      <c r="E22" s="76"/>
      <c r="F22" s="76"/>
    </row>
    <row r="24" spans="2:6" ht="16.5" customHeight="1">
      <c r="B24" s="76" t="s">
        <v>1123</v>
      </c>
      <c r="C24" s="76"/>
      <c r="D24" s="76"/>
      <c r="E24" s="76"/>
      <c r="F24" s="76"/>
    </row>
    <row r="25" spans="2:6">
      <c r="B25" s="76"/>
      <c r="C25" s="76"/>
      <c r="D25" s="76"/>
      <c r="E25" s="76"/>
      <c r="F25" s="76"/>
    </row>
    <row r="26" spans="2:6">
      <c r="B26" s="76"/>
      <c r="C26" s="76"/>
      <c r="D26" s="76"/>
      <c r="E26" s="76"/>
      <c r="F26" s="76"/>
    </row>
    <row r="27" spans="2:6">
      <c r="B27" s="64"/>
      <c r="C27" s="64"/>
      <c r="D27" s="64"/>
      <c r="E27" s="64"/>
      <c r="F27" s="64"/>
    </row>
    <row r="28" spans="2:6">
      <c r="B28" s="76" t="s">
        <v>1097</v>
      </c>
      <c r="C28" s="76"/>
      <c r="D28" s="76"/>
      <c r="E28" s="76"/>
      <c r="F28" s="76"/>
    </row>
    <row r="29" spans="2:6">
      <c r="B29" s="76"/>
      <c r="C29" s="76"/>
      <c r="D29" s="76"/>
      <c r="E29" s="76"/>
      <c r="F29" s="76"/>
    </row>
    <row r="30" spans="2:6">
      <c r="B30" s="65"/>
      <c r="C30" s="65"/>
      <c r="D30" s="65"/>
      <c r="E30" s="65"/>
      <c r="F30" s="65"/>
    </row>
    <row r="31" spans="2:6">
      <c r="B31" s="30" t="s">
        <v>1124</v>
      </c>
    </row>
    <row r="33" spans="2:7">
      <c r="B33" s="32" t="s">
        <v>1043</v>
      </c>
      <c r="C33" s="32" t="s">
        <v>999</v>
      </c>
      <c r="D33" s="32" t="s">
        <v>1089</v>
      </c>
      <c r="E33" s="66" t="s">
        <v>1098</v>
      </c>
      <c r="F33" s="66" t="s">
        <v>1093</v>
      </c>
      <c r="G33" s="32" t="s">
        <v>1051</v>
      </c>
    </row>
    <row r="34" spans="2:7">
      <c r="B34" s="13">
        <v>662</v>
      </c>
      <c r="C34" s="13" t="s">
        <v>788</v>
      </c>
      <c r="D34" s="13" t="s">
        <v>1099</v>
      </c>
      <c r="E34" s="13">
        <v>0</v>
      </c>
      <c r="F34" s="13">
        <v>2</v>
      </c>
      <c r="G34" s="13">
        <f>+E34*100000+F34*50000</f>
        <v>100000</v>
      </c>
    </row>
    <row r="35" spans="2:7">
      <c r="B35" s="13">
        <v>650</v>
      </c>
      <c r="C35" s="13" t="s">
        <v>1012</v>
      </c>
      <c r="D35" s="13" t="s">
        <v>1012</v>
      </c>
      <c r="E35" s="13">
        <v>0</v>
      </c>
      <c r="F35" s="13">
        <v>1</v>
      </c>
      <c r="G35" s="13">
        <f t="shared" ref="G35:G37" si="1">+E35*100000+F35*50000</f>
        <v>50000</v>
      </c>
    </row>
    <row r="36" spans="2:7">
      <c r="B36" s="13">
        <v>127</v>
      </c>
      <c r="C36" s="13" t="s">
        <v>1100</v>
      </c>
      <c r="D36" s="13" t="s">
        <v>582</v>
      </c>
      <c r="E36" s="13">
        <v>1</v>
      </c>
      <c r="F36" s="13">
        <v>0</v>
      </c>
      <c r="G36" s="13">
        <f t="shared" si="1"/>
        <v>100000</v>
      </c>
    </row>
    <row r="37" spans="2:7">
      <c r="B37" s="13">
        <v>649</v>
      </c>
      <c r="C37" s="13" t="s">
        <v>726</v>
      </c>
      <c r="D37" s="13" t="s">
        <v>726</v>
      </c>
      <c r="E37" s="13">
        <v>0</v>
      </c>
      <c r="F37" s="13">
        <v>3</v>
      </c>
      <c r="G37" s="13">
        <f t="shared" si="1"/>
        <v>150000</v>
      </c>
    </row>
    <row r="38" spans="2:7">
      <c r="B38" s="32"/>
      <c r="C38" s="75" t="s">
        <v>1056</v>
      </c>
      <c r="D38" s="75"/>
      <c r="E38" s="32">
        <f>SUM(E34:E37)</f>
        <v>1</v>
      </c>
      <c r="F38" s="32">
        <f>SUM(F34:F37)</f>
        <v>6</v>
      </c>
      <c r="G38" s="32">
        <f>SUM(G34:G37)</f>
        <v>400000</v>
      </c>
    </row>
    <row r="40" spans="2:7" ht="16.5" customHeight="1">
      <c r="B40" s="30" t="s">
        <v>1101</v>
      </c>
      <c r="C40" s="64"/>
      <c r="D40" s="64"/>
      <c r="E40" s="64"/>
      <c r="F40" s="64"/>
    </row>
    <row r="41" spans="2:7">
      <c r="B41" s="64"/>
      <c r="C41" s="64"/>
      <c r="D41" s="64"/>
      <c r="E41" s="64"/>
      <c r="F41" s="64"/>
    </row>
    <row r="42" spans="2:7">
      <c r="B42" s="32" t="s">
        <v>1043</v>
      </c>
      <c r="C42" s="32" t="s">
        <v>999</v>
      </c>
      <c r="D42" s="32" t="s">
        <v>1089</v>
      </c>
      <c r="E42" s="66" t="s">
        <v>1093</v>
      </c>
      <c r="F42" s="32" t="s">
        <v>1051</v>
      </c>
    </row>
    <row r="43" spans="2:7">
      <c r="B43" s="13">
        <v>661</v>
      </c>
      <c r="C43" s="13" t="s">
        <v>1102</v>
      </c>
      <c r="D43" s="13" t="s">
        <v>1102</v>
      </c>
      <c r="E43" s="13">
        <v>1</v>
      </c>
      <c r="F43" s="13">
        <f>E43*50000</f>
        <v>50000</v>
      </c>
    </row>
    <row r="44" spans="2:7">
      <c r="B44" s="13">
        <v>653</v>
      </c>
      <c r="C44" s="13" t="s">
        <v>739</v>
      </c>
      <c r="D44" s="13" t="s">
        <v>739</v>
      </c>
      <c r="E44" s="13">
        <v>2</v>
      </c>
      <c r="F44" s="13">
        <f t="shared" ref="F44" si="2">E44*50000</f>
        <v>100000</v>
      </c>
    </row>
    <row r="45" spans="2:7">
      <c r="B45" s="32"/>
      <c r="C45" s="75" t="s">
        <v>1056</v>
      </c>
      <c r="D45" s="75"/>
      <c r="E45" s="32">
        <f>SUM(E43:E44)</f>
        <v>3</v>
      </c>
      <c r="F45" s="32">
        <f>SUM(F43:F44)</f>
        <v>150000</v>
      </c>
    </row>
  </sheetData>
  <mergeCells count="8">
    <mergeCell ref="C38:D38"/>
    <mergeCell ref="C45:D45"/>
    <mergeCell ref="C8:D8"/>
    <mergeCell ref="B10:F11"/>
    <mergeCell ref="C18:D18"/>
    <mergeCell ref="B20:F22"/>
    <mergeCell ref="B24:F26"/>
    <mergeCell ref="B28:F29"/>
  </mergeCell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2:G14"/>
  <sheetViews>
    <sheetView workbookViewId="0"/>
  </sheetViews>
  <sheetFormatPr defaultRowHeight="16.5"/>
  <cols>
    <col min="1" max="1" width="9.140625" style="30"/>
    <col min="2" max="2" width="7.85546875" style="30" customWidth="1"/>
    <col min="3" max="3" width="30.85546875" style="30" customWidth="1"/>
    <col min="4" max="4" width="21.85546875" style="30" customWidth="1"/>
    <col min="5" max="5" width="8.42578125" style="30" customWidth="1"/>
    <col min="6" max="6" width="6.85546875" style="30" customWidth="1"/>
    <col min="7" max="8" width="10.28515625" style="30" bestFit="1" customWidth="1"/>
    <col min="9" max="9" width="48.28515625" style="30" customWidth="1"/>
    <col min="10" max="10" width="14.7109375" style="30" bestFit="1" customWidth="1"/>
    <col min="11" max="16384" width="9.140625" style="30"/>
  </cols>
  <sheetData>
    <row r="2" spans="2:7">
      <c r="B2" s="30" t="s">
        <v>1087</v>
      </c>
    </row>
    <row r="4" spans="2:7">
      <c r="B4" s="32" t="s">
        <v>1043</v>
      </c>
      <c r="C4" s="32" t="s">
        <v>999</v>
      </c>
      <c r="D4" s="32" t="s">
        <v>1089</v>
      </c>
      <c r="E4" s="68" t="s">
        <v>1090</v>
      </c>
      <c r="F4" s="68" t="s">
        <v>1093</v>
      </c>
      <c r="G4" s="32" t="s">
        <v>1051</v>
      </c>
    </row>
    <row r="5" spans="2:7">
      <c r="B5" s="13">
        <v>658</v>
      </c>
      <c r="C5" s="13" t="s">
        <v>777</v>
      </c>
      <c r="D5" s="13" t="s">
        <v>777</v>
      </c>
      <c r="E5" s="67">
        <v>1</v>
      </c>
      <c r="F5" s="67">
        <v>0</v>
      </c>
      <c r="G5" s="13">
        <f>+E5*100000+F5*50000</f>
        <v>100000</v>
      </c>
    </row>
    <row r="6" spans="2:7">
      <c r="B6" s="13">
        <v>108</v>
      </c>
      <c r="C6" s="13" t="s">
        <v>559</v>
      </c>
      <c r="D6" s="13" t="s">
        <v>1094</v>
      </c>
      <c r="E6" s="13">
        <v>0</v>
      </c>
      <c r="F6" s="67">
        <v>1</v>
      </c>
      <c r="G6" s="13">
        <f>+E6*100000+F6*50000</f>
        <v>50000</v>
      </c>
    </row>
    <row r="7" spans="2:7">
      <c r="B7" s="13">
        <v>653</v>
      </c>
      <c r="C7" s="13" t="s">
        <v>1095</v>
      </c>
      <c r="D7" s="13" t="s">
        <v>739</v>
      </c>
      <c r="E7" s="13">
        <v>0</v>
      </c>
      <c r="F7" s="67">
        <v>13</v>
      </c>
      <c r="G7" s="13">
        <f>+E7*100000+F7*50000</f>
        <v>650000</v>
      </c>
    </row>
    <row r="8" spans="2:7">
      <c r="B8" s="13">
        <v>662</v>
      </c>
      <c r="C8" s="13" t="s">
        <v>788</v>
      </c>
      <c r="D8" s="13" t="s">
        <v>1099</v>
      </c>
      <c r="E8" s="13">
        <v>0</v>
      </c>
      <c r="F8" s="13">
        <v>2</v>
      </c>
      <c r="G8" s="13">
        <f>+E8*100000+F8*50000</f>
        <v>100000</v>
      </c>
    </row>
    <row r="9" spans="2:7">
      <c r="B9" s="13">
        <v>650</v>
      </c>
      <c r="C9" s="13" t="s">
        <v>1012</v>
      </c>
      <c r="D9" s="13" t="s">
        <v>1012</v>
      </c>
      <c r="E9" s="13">
        <v>0</v>
      </c>
      <c r="F9" s="13">
        <v>1</v>
      </c>
      <c r="G9" s="13">
        <f>+E9*100000+F9*50000</f>
        <v>50000</v>
      </c>
    </row>
    <row r="10" spans="2:7">
      <c r="B10" s="13">
        <v>127</v>
      </c>
      <c r="C10" s="13" t="s">
        <v>1100</v>
      </c>
      <c r="D10" s="13" t="s">
        <v>582</v>
      </c>
      <c r="E10" s="13">
        <v>1</v>
      </c>
      <c r="F10" s="13">
        <v>0</v>
      </c>
      <c r="G10" s="13">
        <f t="shared" ref="G10:G11" si="0">+E10*100000+F10*50000</f>
        <v>100000</v>
      </c>
    </row>
    <row r="11" spans="2:7">
      <c r="B11" s="13">
        <v>649</v>
      </c>
      <c r="C11" s="13" t="s">
        <v>726</v>
      </c>
      <c r="D11" s="13" t="s">
        <v>726</v>
      </c>
      <c r="E11" s="13">
        <v>0</v>
      </c>
      <c r="F11" s="13">
        <v>3</v>
      </c>
      <c r="G11" s="13">
        <f t="shared" si="0"/>
        <v>150000</v>
      </c>
    </row>
    <row r="12" spans="2:7">
      <c r="B12" s="13">
        <v>661</v>
      </c>
      <c r="C12" s="13" t="s">
        <v>1102</v>
      </c>
      <c r="D12" s="13" t="s">
        <v>1102</v>
      </c>
      <c r="E12" s="13">
        <v>0</v>
      </c>
      <c r="F12" s="13">
        <v>1</v>
      </c>
      <c r="G12" s="13">
        <f>+E12*100000+F12*50000</f>
        <v>50000</v>
      </c>
    </row>
    <row r="13" spans="2:7">
      <c r="B13" s="13">
        <v>653</v>
      </c>
      <c r="C13" s="13" t="s">
        <v>739</v>
      </c>
      <c r="D13" s="13" t="s">
        <v>739</v>
      </c>
      <c r="E13" s="13">
        <v>0</v>
      </c>
      <c r="F13" s="13">
        <v>2</v>
      </c>
      <c r="G13" s="13">
        <f>+E13*100000+F13*50000</f>
        <v>100000</v>
      </c>
    </row>
    <row r="14" spans="2:7">
      <c r="B14" s="32"/>
      <c r="C14" s="75" t="s">
        <v>1056</v>
      </c>
      <c r="D14" s="75"/>
      <c r="E14" s="32">
        <f>SUM(E5:E13)</f>
        <v>2</v>
      </c>
      <c r="F14" s="32">
        <f>SUM(F5:F13)</f>
        <v>23</v>
      </c>
      <c r="G14" s="32">
        <f>SUM(G5:G13)</f>
        <v>1350000</v>
      </c>
    </row>
  </sheetData>
  <mergeCells count="1">
    <mergeCell ref="C14:D14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2:G13"/>
  <sheetViews>
    <sheetView workbookViewId="0"/>
  </sheetViews>
  <sheetFormatPr defaultRowHeight="16.5"/>
  <cols>
    <col min="1" max="1" width="9.140625" style="30"/>
    <col min="2" max="2" width="7.85546875" style="30" customWidth="1"/>
    <col min="3" max="3" width="30.85546875" style="30" customWidth="1"/>
    <col min="4" max="4" width="21.85546875" style="30" customWidth="1"/>
    <col min="5" max="5" width="8.42578125" style="30" customWidth="1"/>
    <col min="6" max="6" width="6.85546875" style="30" customWidth="1"/>
    <col min="7" max="7" width="10.28515625" style="30" customWidth="1"/>
    <col min="8" max="8" width="10.28515625" style="30" bestFit="1" customWidth="1"/>
    <col min="9" max="9" width="48.28515625" style="30" customWidth="1"/>
    <col min="10" max="10" width="14.7109375" style="30" bestFit="1" customWidth="1"/>
    <col min="11" max="16384" width="9.140625" style="30"/>
  </cols>
  <sheetData>
    <row r="2" spans="2:7">
      <c r="B2" s="30" t="s">
        <v>1087</v>
      </c>
    </row>
    <row r="4" spans="2:7">
      <c r="B4" s="32" t="s">
        <v>1043</v>
      </c>
      <c r="C4" s="32" t="s">
        <v>999</v>
      </c>
      <c r="D4" s="32" t="s">
        <v>1089</v>
      </c>
      <c r="E4" s="66" t="s">
        <v>1090</v>
      </c>
      <c r="F4" s="66" t="s">
        <v>1093</v>
      </c>
      <c r="G4" s="32" t="s">
        <v>1051</v>
      </c>
    </row>
    <row r="5" spans="2:7">
      <c r="B5" s="67" t="s">
        <v>96</v>
      </c>
      <c r="C5" s="13" t="s">
        <v>1102</v>
      </c>
      <c r="D5" s="13" t="s">
        <v>1102</v>
      </c>
      <c r="E5" s="13">
        <v>0</v>
      </c>
      <c r="F5" s="13">
        <v>1</v>
      </c>
      <c r="G5" s="13">
        <f t="shared" ref="G5:G12" si="0">+E5*100000+F5*50000</f>
        <v>50000</v>
      </c>
    </row>
    <row r="6" spans="2:7">
      <c r="B6" s="67" t="s">
        <v>84</v>
      </c>
      <c r="C6" s="13" t="s">
        <v>726</v>
      </c>
      <c r="D6" s="13" t="s">
        <v>726</v>
      </c>
      <c r="E6" s="13">
        <v>0</v>
      </c>
      <c r="F6" s="13">
        <v>3</v>
      </c>
      <c r="G6" s="13">
        <f t="shared" si="0"/>
        <v>150000</v>
      </c>
    </row>
    <row r="7" spans="2:7">
      <c r="B7" s="67" t="s">
        <v>97</v>
      </c>
      <c r="C7" s="13" t="s">
        <v>788</v>
      </c>
      <c r="D7" s="13" t="s">
        <v>1099</v>
      </c>
      <c r="E7" s="13">
        <v>0</v>
      </c>
      <c r="F7" s="13">
        <v>2</v>
      </c>
      <c r="G7" s="13">
        <f t="shared" si="0"/>
        <v>100000</v>
      </c>
    </row>
    <row r="8" spans="2:7">
      <c r="B8" s="67" t="s">
        <v>85</v>
      </c>
      <c r="C8" s="13" t="s">
        <v>1012</v>
      </c>
      <c r="D8" s="13" t="s">
        <v>1012</v>
      </c>
      <c r="E8" s="13">
        <v>0</v>
      </c>
      <c r="F8" s="13">
        <v>1</v>
      </c>
      <c r="G8" s="13">
        <f t="shared" si="0"/>
        <v>50000</v>
      </c>
    </row>
    <row r="9" spans="2:7">
      <c r="B9" s="67" t="s">
        <v>15</v>
      </c>
      <c r="C9" s="13" t="s">
        <v>559</v>
      </c>
      <c r="D9" s="13" t="s">
        <v>1094</v>
      </c>
      <c r="E9" s="13">
        <v>0</v>
      </c>
      <c r="F9" s="67">
        <v>1</v>
      </c>
      <c r="G9" s="13">
        <f t="shared" si="0"/>
        <v>50000</v>
      </c>
    </row>
    <row r="10" spans="2:7">
      <c r="B10" s="67" t="s">
        <v>22</v>
      </c>
      <c r="C10" s="13" t="s">
        <v>1100</v>
      </c>
      <c r="D10" s="13" t="s">
        <v>582</v>
      </c>
      <c r="E10" s="13">
        <v>1</v>
      </c>
      <c r="F10" s="13">
        <v>0</v>
      </c>
      <c r="G10" s="13">
        <f t="shared" si="0"/>
        <v>100000</v>
      </c>
    </row>
    <row r="11" spans="2:7">
      <c r="B11" s="67" t="s">
        <v>88</v>
      </c>
      <c r="C11" s="13" t="s">
        <v>739</v>
      </c>
      <c r="D11" s="13" t="s">
        <v>739</v>
      </c>
      <c r="E11" s="13">
        <v>0</v>
      </c>
      <c r="F11" s="13">
        <v>15</v>
      </c>
      <c r="G11" s="13">
        <f t="shared" si="0"/>
        <v>750000</v>
      </c>
    </row>
    <row r="12" spans="2:7">
      <c r="B12" s="67" t="s">
        <v>93</v>
      </c>
      <c r="C12" s="13" t="s">
        <v>777</v>
      </c>
      <c r="D12" s="13" t="s">
        <v>777</v>
      </c>
      <c r="E12" s="67">
        <v>1</v>
      </c>
      <c r="F12" s="67">
        <v>0</v>
      </c>
      <c r="G12" s="13">
        <f t="shared" si="0"/>
        <v>100000</v>
      </c>
    </row>
    <row r="13" spans="2:7">
      <c r="B13" s="32"/>
      <c r="C13" s="75" t="s">
        <v>1056</v>
      </c>
      <c r="D13" s="75"/>
      <c r="E13" s="32">
        <f>SUM(E5:E12)</f>
        <v>2</v>
      </c>
      <c r="F13" s="32">
        <f>SUM(F5:F12)</f>
        <v>23</v>
      </c>
      <c r="G13" s="32">
        <f>SUM(G5:G12)</f>
        <v>1350000</v>
      </c>
    </row>
  </sheetData>
  <mergeCells count="1">
    <mergeCell ref="C13:D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AG &amp; MBU report</vt:lpstr>
      <vt:lpstr>Calculation</vt:lpstr>
      <vt:lpstr>In-House</vt:lpstr>
      <vt:lpstr>Adjt. for mismatch of EA</vt:lpstr>
      <vt:lpstr>Adjt. for XS Pmt for MBU- Jul19</vt:lpstr>
      <vt:lpstr>BSNL revised payment</vt:lpstr>
      <vt:lpstr>RO-Wise</vt:lpstr>
      <vt:lpstr>Reg-EA wise</vt:lpstr>
      <vt:lpstr>Reg-Wise</vt:lpstr>
      <vt:lpstr>Def. Report- Sept'19</vt:lpstr>
      <vt:lpstr>'Adjt. for mismatch of EA'!Print_Area</vt:lpstr>
      <vt:lpstr>'Adjt. for XS Pmt for MBU- Jul19'!Print_Area</vt:lpstr>
      <vt:lpstr>'AG &amp; MBU report'!Print_Area</vt:lpstr>
      <vt:lpstr>Calculation!Print_Area</vt:lpstr>
      <vt:lpstr>'In-House'!Print_Area</vt:lpstr>
      <vt:lpstr>'Adjt. for XS Pmt for MBU- Jul19'!Print_Titles</vt:lpstr>
      <vt:lpstr>'AG &amp; MBU report'!Print_Titles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Balakumaran KS</dc:creator>
  <cp:lastModifiedBy>ashok.bisht</cp:lastModifiedBy>
  <cp:lastPrinted>2019-11-15T09:04:11Z</cp:lastPrinted>
  <dcterms:created xsi:type="dcterms:W3CDTF">2019-09-06T05:42:14Z</dcterms:created>
  <dcterms:modified xsi:type="dcterms:W3CDTF">2019-11-29T09:53:27Z</dcterms:modified>
</cp:coreProperties>
</file>