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0" yWindow="30" windowWidth="21840" windowHeight="9555" firstSheet="10" activeTab="17"/>
  </bookViews>
  <sheets>
    <sheet name="Sep 2016" sheetId="17" r:id="rId1"/>
    <sheet name="Oct 2016" sheetId="16" r:id="rId2"/>
    <sheet name="Nov 2016" sheetId="14" r:id="rId3"/>
    <sheet name="Dec 2016" sheetId="13" r:id="rId4"/>
    <sheet name="Jan 2017" sheetId="11" r:id="rId5"/>
    <sheet name="Feb 2017" sheetId="12" r:id="rId6"/>
    <sheet name="March 2017" sheetId="1" r:id="rId7"/>
    <sheet name="April 2017" sheetId="2" r:id="rId8"/>
    <sheet name="May 2017" sheetId="3" r:id="rId9"/>
    <sheet name="June 2017" sheetId="4" r:id="rId10"/>
    <sheet name="July 2017" sheetId="5" r:id="rId11"/>
    <sheet name="Aug 2017" sheetId="6" r:id="rId12"/>
    <sheet name="Sep 2017" sheetId="7" r:id="rId13"/>
    <sheet name="Oct 2017" sheetId="8" r:id="rId14"/>
    <sheet name="Nov 2017" sheetId="9" r:id="rId15"/>
    <sheet name="Dec 2017" sheetId="10" r:id="rId16"/>
    <sheet name="Total" sheetId="15" r:id="rId17"/>
    <sheet name="Calculation" sheetId="18" r:id="rId18"/>
    <sheet name="Penalty Calculation" sheetId="19" r:id="rId19"/>
  </sheets>
  <definedNames>
    <definedName name="_xlnm.Print_Titles" localSheetId="16">Total!$A:$A</definedName>
  </definedNames>
  <calcPr calcId="125725"/>
</workbook>
</file>

<file path=xl/calcChain.xml><?xml version="1.0" encoding="utf-8"?>
<calcChain xmlns="http://schemas.openxmlformats.org/spreadsheetml/2006/main">
  <c r="I7" i="19"/>
  <c r="H7"/>
  <c r="G7"/>
  <c r="F7"/>
  <c r="E7"/>
  <c r="D7"/>
  <c r="C7"/>
  <c r="J6"/>
  <c r="J5"/>
  <c r="J4"/>
  <c r="J3"/>
  <c r="J2"/>
  <c r="J7" s="1"/>
  <c r="F18" i="18"/>
  <c r="E18"/>
  <c r="D18"/>
  <c r="G17"/>
  <c r="G16"/>
  <c r="G15"/>
  <c r="I15" s="1"/>
  <c r="I14"/>
  <c r="J14" s="1"/>
  <c r="G14"/>
  <c r="B14"/>
  <c r="G12"/>
  <c r="F12"/>
  <c r="E12"/>
  <c r="D12"/>
  <c r="H11"/>
  <c r="I11" s="1"/>
  <c r="J11" s="1"/>
  <c r="G11"/>
  <c r="H10"/>
  <c r="I10" s="1"/>
  <c r="J10" s="1"/>
  <c r="G10"/>
  <c r="H9"/>
  <c r="I9" s="1"/>
  <c r="J9" s="1"/>
  <c r="G9"/>
  <c r="H8"/>
  <c r="I8" s="1"/>
  <c r="J8" s="1"/>
  <c r="G8"/>
  <c r="H7"/>
  <c r="I7" s="1"/>
  <c r="G7"/>
  <c r="Q4" i="15"/>
  <c r="Q3"/>
  <c r="Q6"/>
  <c r="Q7"/>
  <c r="Q8"/>
  <c r="Q9"/>
  <c r="Q10"/>
  <c r="Q11"/>
  <c r="Q12"/>
  <c r="Q13"/>
  <c r="Q14"/>
  <c r="Q15"/>
  <c r="Q16"/>
  <c r="Q17"/>
  <c r="Q18"/>
  <c r="Q5"/>
  <c r="C19"/>
  <c r="D19"/>
  <c r="E19"/>
  <c r="F19"/>
  <c r="G19"/>
  <c r="H19"/>
  <c r="I19"/>
  <c r="J19"/>
  <c r="K19"/>
  <c r="L19"/>
  <c r="M19"/>
  <c r="N19"/>
  <c r="C28" s="1"/>
  <c r="O19"/>
  <c r="D28" s="1"/>
  <c r="P19"/>
  <c r="E28" s="1"/>
  <c r="B19"/>
  <c r="J7" i="18" l="1"/>
  <c r="J12" s="1"/>
  <c r="I12"/>
  <c r="J15"/>
  <c r="G18"/>
  <c r="H12"/>
  <c r="H16"/>
  <c r="H17"/>
  <c r="I17" s="1"/>
  <c r="J17" s="1"/>
  <c r="H18" l="1"/>
  <c r="I16"/>
  <c r="J16" l="1"/>
  <c r="J18" s="1"/>
  <c r="I18"/>
</calcChain>
</file>

<file path=xl/sharedStrings.xml><?xml version="1.0" encoding="utf-8"?>
<sst xmlns="http://schemas.openxmlformats.org/spreadsheetml/2006/main" count="212" uniqueCount="42">
  <si>
    <t>Sum of Enrolled before 22nd September 2016 12PM</t>
  </si>
  <si>
    <t xml:space="preserve">Sum of Enrolled after 22nd September 2016 12PM to
31 Dec,2016 23:59 hrs 
</t>
  </si>
  <si>
    <t>Sum of Enrolled on or after 1st Jan, 2017</t>
  </si>
  <si>
    <t>200</t>
  </si>
  <si>
    <t>201</t>
  </si>
  <si>
    <t>202</t>
  </si>
  <si>
    <t>203</t>
  </si>
  <si>
    <t>204</t>
  </si>
  <si>
    <t>Grand Total</t>
  </si>
  <si>
    <t>Sum of Enrolled after 22nd September 2016 12PM</t>
  </si>
  <si>
    <t>Registrar ID</t>
  </si>
  <si>
    <t>Before 22nd Sep 2016</t>
  </si>
  <si>
    <t>After 22nd Sep 2016 to
31 Dec,2016</t>
  </si>
  <si>
    <t>After 1st Jan, 2017</t>
  </si>
  <si>
    <t>Total</t>
  </si>
  <si>
    <t>201 &amp; 204</t>
  </si>
  <si>
    <t>Reg.-ID</t>
  </si>
  <si>
    <t>Sl. No.</t>
  </si>
  <si>
    <t>Registar Name</t>
  </si>
  <si>
    <t>Enrolled before 22nd September 2016 12PM</t>
  </si>
  <si>
    <t xml:space="preserve">Enrolled after 22nd September 2016 12PM to
31 Dec,2016 23:59 hrs 
</t>
  </si>
  <si>
    <t xml:space="preserve"> Enrolled on or after 1st Jan, 2017</t>
  </si>
  <si>
    <t>Gross Amount (Col. 3 x Rs.40/- + Col.4 x Rs.50/-)</t>
  </si>
  <si>
    <t>Penalty calculated as per deficiency report</t>
  </si>
  <si>
    <t>Penalty as per revised methodology in force</t>
  </si>
  <si>
    <t>Net Payment (Col. 5- Col. 7)</t>
  </si>
  <si>
    <t>Registrar General India Others</t>
  </si>
  <si>
    <t>Registrar General India - BEL</t>
  </si>
  <si>
    <t>Registrar General India ECIL</t>
  </si>
  <si>
    <t>Registrar General of India ITI</t>
  </si>
  <si>
    <t>Registrar General India BEL2</t>
  </si>
  <si>
    <t>Registrar General India - BEL-1 &amp; BEL-2</t>
  </si>
  <si>
    <t>Reg. Code</t>
  </si>
  <si>
    <t>Registrar Name</t>
  </si>
  <si>
    <t>Demo error Count</t>
  </si>
  <si>
    <t>BE-I</t>
  </si>
  <si>
    <t>BE-II</t>
  </si>
  <si>
    <t>BE-III</t>
  </si>
  <si>
    <t xml:space="preserve">Photo of Photo Count </t>
  </si>
  <si>
    <t xml:space="preserve">Un-Parliamentary word enrolment Count </t>
  </si>
  <si>
    <t xml:space="preserve">Human photo Missing Error Count </t>
  </si>
  <si>
    <t>Total Penalty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</si>
</sst>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17" fontId="1" fillId="2" borderId="1" xfId="0" applyNumberFormat="1" applyFont="1" applyFill="1" applyBorder="1"/>
    <xf numFmtId="0" fontId="1" fillId="3" borderId="1" xfId="0" applyFont="1" applyFill="1" applyBorder="1"/>
    <xf numFmtId="0" fontId="0" fillId="3" borderId="1" xfId="0" applyFill="1" applyBorder="1"/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0" fillId="0" borderId="0" xfId="0" applyNumberFormat="1"/>
    <xf numFmtId="0" fontId="1" fillId="7" borderId="2" xfId="0" applyFont="1" applyFill="1" applyBorder="1"/>
    <xf numFmtId="0" fontId="0" fillId="0" borderId="0" xfId="0" applyAlignment="1">
      <alignment horizontal="left"/>
    </xf>
    <xf numFmtId="0" fontId="1" fillId="7" borderId="3" xfId="0" applyFont="1" applyFill="1" applyBorder="1" applyAlignment="1">
      <alignment horizontal="left"/>
    </xf>
    <xf numFmtId="0" fontId="1" fillId="7" borderId="3" xfId="0" applyNumberFormat="1" applyFont="1" applyFill="1" applyBorder="1"/>
    <xf numFmtId="0" fontId="1" fillId="0" borderId="0" xfId="0" applyFont="1" applyAlignment="1">
      <alignment horizontal="left"/>
    </xf>
    <xf numFmtId="0" fontId="1" fillId="0" borderId="0" xfId="0" applyNumberFormat="1" applyFont="1"/>
    <xf numFmtId="0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4" fillId="0" borderId="5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workbookViewId="0"/>
  </sheetViews>
  <sheetFormatPr defaultRowHeight="15"/>
  <cols>
    <col min="1" max="1" width="12.5703125" bestFit="1" customWidth="1"/>
    <col min="2" max="2" width="45.28515625" bestFit="1" customWidth="1"/>
    <col min="3" max="3" width="67.28515625" bestFit="1" customWidth="1"/>
    <col min="4" max="4" width="35.42578125" bestFit="1" customWidth="1"/>
  </cols>
  <sheetData>
    <row r="1" spans="1:4">
      <c r="A1" s="11" t="s">
        <v>10</v>
      </c>
      <c r="B1" s="11" t="s">
        <v>0</v>
      </c>
      <c r="C1" s="11" t="s">
        <v>1</v>
      </c>
      <c r="D1" s="11" t="s">
        <v>2</v>
      </c>
    </row>
    <row r="2" spans="1:4">
      <c r="A2" s="12" t="s">
        <v>3</v>
      </c>
      <c r="B2" s="10">
        <v>37</v>
      </c>
      <c r="C2" s="10">
        <v>15</v>
      </c>
      <c r="D2" s="10">
        <v>0</v>
      </c>
    </row>
    <row r="3" spans="1:4">
      <c r="A3" s="12" t="s">
        <v>4</v>
      </c>
      <c r="B3" s="10">
        <v>10</v>
      </c>
      <c r="C3" s="10">
        <v>0</v>
      </c>
      <c r="D3" s="10">
        <v>0</v>
      </c>
    </row>
    <row r="4" spans="1:4">
      <c r="A4" s="12" t="s">
        <v>5</v>
      </c>
      <c r="B4" s="10">
        <v>647370</v>
      </c>
      <c r="C4" s="10">
        <v>4497</v>
      </c>
      <c r="D4" s="10">
        <v>0</v>
      </c>
    </row>
    <row r="5" spans="1:4">
      <c r="A5" s="12" t="s">
        <v>6</v>
      </c>
      <c r="B5" s="10">
        <v>48351</v>
      </c>
      <c r="C5" s="10">
        <v>930</v>
      </c>
      <c r="D5" s="10">
        <v>0</v>
      </c>
    </row>
    <row r="6" spans="1:4">
      <c r="A6" s="12" t="s">
        <v>7</v>
      </c>
      <c r="B6" s="10">
        <v>1104485</v>
      </c>
      <c r="C6" s="10">
        <v>9177</v>
      </c>
      <c r="D6" s="10">
        <v>0</v>
      </c>
    </row>
    <row r="7" spans="1:4">
      <c r="A7" s="15" t="s">
        <v>8</v>
      </c>
      <c r="B7" s="16">
        <v>1800253</v>
      </c>
      <c r="C7" s="16">
        <v>14619</v>
      </c>
      <c r="D7" s="16"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6"/>
  <sheetViews>
    <sheetView workbookViewId="0"/>
  </sheetViews>
  <sheetFormatPr defaultRowHeight="15"/>
  <cols>
    <col min="1" max="1" width="10.5703125" bestFit="1" customWidth="1"/>
    <col min="2" max="2" width="43.7109375" bestFit="1" customWidth="1"/>
    <col min="3" max="3" width="65.42578125" bestFit="1" customWidth="1"/>
    <col min="4" max="4" width="34.5703125" bestFit="1" customWidth="1"/>
  </cols>
  <sheetData>
    <row r="1" spans="1:4">
      <c r="A1" s="2" t="s">
        <v>10</v>
      </c>
      <c r="B1" s="2" t="s">
        <v>0</v>
      </c>
      <c r="C1" s="2" t="s">
        <v>1</v>
      </c>
      <c r="D1" s="2" t="s">
        <v>2</v>
      </c>
    </row>
    <row r="2" spans="1:4">
      <c r="A2" s="1" t="s">
        <v>3</v>
      </c>
      <c r="B2" s="1">
        <v>0</v>
      </c>
      <c r="C2" s="1">
        <v>1</v>
      </c>
      <c r="D2" s="1">
        <v>1</v>
      </c>
    </row>
    <row r="3" spans="1:4">
      <c r="A3" s="1" t="s">
        <v>5</v>
      </c>
      <c r="B3" s="1">
        <v>1119</v>
      </c>
      <c r="C3" s="1">
        <v>1625</v>
      </c>
      <c r="D3" s="1">
        <v>242</v>
      </c>
    </row>
    <row r="4" spans="1:4">
      <c r="A4" s="1" t="s">
        <v>6</v>
      </c>
      <c r="B4" s="1">
        <v>85</v>
      </c>
      <c r="C4" s="1">
        <v>278</v>
      </c>
      <c r="D4" s="1">
        <v>8</v>
      </c>
    </row>
    <row r="5" spans="1:4">
      <c r="A5" s="1" t="s">
        <v>7</v>
      </c>
      <c r="B5" s="1">
        <v>1296</v>
      </c>
      <c r="C5" s="1">
        <v>1065</v>
      </c>
      <c r="D5" s="1">
        <v>6</v>
      </c>
    </row>
    <row r="6" spans="1:4">
      <c r="A6" s="2" t="s">
        <v>8</v>
      </c>
      <c r="B6" s="2">
        <v>2500</v>
      </c>
      <c r="C6" s="2">
        <v>2969</v>
      </c>
      <c r="D6" s="2">
        <v>257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5"/>
  <sheetViews>
    <sheetView workbookViewId="0"/>
  </sheetViews>
  <sheetFormatPr defaultRowHeight="15"/>
  <cols>
    <col min="1" max="1" width="10.5703125" bestFit="1" customWidth="1"/>
    <col min="2" max="2" width="43.7109375" bestFit="1" customWidth="1"/>
    <col min="3" max="3" width="65.42578125" bestFit="1" customWidth="1"/>
    <col min="4" max="4" width="34.5703125" bestFit="1" customWidth="1"/>
  </cols>
  <sheetData>
    <row r="1" spans="1:4">
      <c r="A1" s="2" t="s">
        <v>10</v>
      </c>
      <c r="B1" s="2" t="s">
        <v>0</v>
      </c>
      <c r="C1" s="2" t="s">
        <v>1</v>
      </c>
      <c r="D1" s="2" t="s">
        <v>2</v>
      </c>
    </row>
    <row r="2" spans="1:4">
      <c r="A2" s="1" t="s">
        <v>5</v>
      </c>
      <c r="B2" s="1">
        <v>17</v>
      </c>
      <c r="C2" s="1">
        <v>213</v>
      </c>
      <c r="D2" s="1">
        <v>81</v>
      </c>
    </row>
    <row r="3" spans="1:4">
      <c r="A3" s="1" t="s">
        <v>6</v>
      </c>
      <c r="B3" s="1">
        <v>2</v>
      </c>
      <c r="C3" s="1">
        <v>193</v>
      </c>
      <c r="D3" s="1">
        <v>18</v>
      </c>
    </row>
    <row r="4" spans="1:4">
      <c r="A4" s="1" t="s">
        <v>7</v>
      </c>
      <c r="B4" s="1">
        <v>10</v>
      </c>
      <c r="C4" s="1">
        <v>220</v>
      </c>
      <c r="D4" s="1">
        <v>15</v>
      </c>
    </row>
    <row r="5" spans="1:4">
      <c r="A5" s="2" t="s">
        <v>8</v>
      </c>
      <c r="B5" s="2">
        <v>29</v>
      </c>
      <c r="C5" s="2">
        <v>626</v>
      </c>
      <c r="D5" s="2">
        <v>114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5"/>
  <sheetViews>
    <sheetView workbookViewId="0"/>
  </sheetViews>
  <sheetFormatPr defaultColWidth="9" defaultRowHeight="15"/>
  <cols>
    <col min="1" max="1" width="10.5703125" bestFit="1" customWidth="1"/>
    <col min="2" max="2" width="43.7109375" bestFit="1" customWidth="1"/>
    <col min="3" max="3" width="65.42578125" bestFit="1" customWidth="1"/>
    <col min="4" max="4" width="34.5703125" bestFit="1" customWidth="1"/>
  </cols>
  <sheetData>
    <row r="1" spans="1:4">
      <c r="A1" s="2" t="s">
        <v>10</v>
      </c>
      <c r="B1" s="2" t="s">
        <v>0</v>
      </c>
      <c r="C1" s="2" t="s">
        <v>1</v>
      </c>
      <c r="D1" s="2" t="s">
        <v>2</v>
      </c>
    </row>
    <row r="2" spans="1:4">
      <c r="A2" s="1" t="s">
        <v>5</v>
      </c>
      <c r="B2" s="1">
        <v>108</v>
      </c>
      <c r="C2" s="1">
        <v>110</v>
      </c>
      <c r="D2" s="1">
        <v>38</v>
      </c>
    </row>
    <row r="3" spans="1:4">
      <c r="A3" s="1" t="s">
        <v>6</v>
      </c>
      <c r="B3" s="1">
        <v>5</v>
      </c>
      <c r="C3" s="1">
        <v>20</v>
      </c>
      <c r="D3" s="1">
        <v>0</v>
      </c>
    </row>
    <row r="4" spans="1:4">
      <c r="A4" s="1" t="s">
        <v>7</v>
      </c>
      <c r="B4" s="1">
        <v>138</v>
      </c>
      <c r="C4" s="1">
        <v>87</v>
      </c>
      <c r="D4" s="1">
        <v>13</v>
      </c>
    </row>
    <row r="5" spans="1:4">
      <c r="A5" s="2" t="s">
        <v>8</v>
      </c>
      <c r="B5" s="2">
        <v>251</v>
      </c>
      <c r="C5" s="2">
        <v>217</v>
      </c>
      <c r="D5" s="2">
        <v>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5"/>
  <sheetViews>
    <sheetView workbookViewId="0"/>
  </sheetViews>
  <sheetFormatPr defaultRowHeight="15"/>
  <cols>
    <col min="1" max="1" width="10.5703125" bestFit="1" customWidth="1"/>
    <col min="2" max="2" width="43.7109375" bestFit="1" customWidth="1"/>
    <col min="3" max="3" width="65.42578125" bestFit="1" customWidth="1"/>
    <col min="4" max="4" width="34.5703125" bestFit="1" customWidth="1"/>
  </cols>
  <sheetData>
    <row r="1" spans="1:4">
      <c r="A1" s="2" t="s">
        <v>10</v>
      </c>
      <c r="B1" s="2" t="s">
        <v>0</v>
      </c>
      <c r="C1" s="2" t="s">
        <v>1</v>
      </c>
      <c r="D1" s="2" t="s">
        <v>2</v>
      </c>
    </row>
    <row r="2" spans="1:4">
      <c r="A2" s="1" t="s">
        <v>5</v>
      </c>
      <c r="B2" s="1">
        <v>167</v>
      </c>
      <c r="C2" s="1">
        <v>220</v>
      </c>
      <c r="D2" s="1">
        <v>15</v>
      </c>
    </row>
    <row r="3" spans="1:4">
      <c r="A3" s="1" t="s">
        <v>6</v>
      </c>
      <c r="B3" s="1">
        <v>5</v>
      </c>
      <c r="C3" s="1">
        <v>5</v>
      </c>
      <c r="D3" s="1">
        <v>0</v>
      </c>
    </row>
    <row r="4" spans="1:4">
      <c r="A4" s="1" t="s">
        <v>7</v>
      </c>
      <c r="B4" s="1">
        <v>43</v>
      </c>
      <c r="C4" s="1">
        <v>67</v>
      </c>
      <c r="D4" s="1">
        <v>0</v>
      </c>
    </row>
    <row r="5" spans="1:4">
      <c r="A5" s="2" t="s">
        <v>8</v>
      </c>
      <c r="B5" s="2">
        <v>215</v>
      </c>
      <c r="C5" s="2">
        <v>292</v>
      </c>
      <c r="D5" s="2">
        <v>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5"/>
  <sheetViews>
    <sheetView workbookViewId="0"/>
  </sheetViews>
  <sheetFormatPr defaultColWidth="9" defaultRowHeight="15"/>
  <cols>
    <col min="1" max="1" width="10.5703125" bestFit="1" customWidth="1"/>
    <col min="2" max="2" width="43.7109375" bestFit="1" customWidth="1"/>
    <col min="3" max="3" width="65.42578125" bestFit="1" customWidth="1"/>
    <col min="4" max="4" width="34.5703125" bestFit="1" customWidth="1"/>
  </cols>
  <sheetData>
    <row r="1" spans="1:4">
      <c r="A1" s="2" t="s">
        <v>10</v>
      </c>
      <c r="B1" s="2" t="s">
        <v>0</v>
      </c>
      <c r="C1" s="2" t="s">
        <v>1</v>
      </c>
      <c r="D1" s="2" t="s">
        <v>2</v>
      </c>
    </row>
    <row r="2" spans="1:4">
      <c r="A2" s="1" t="s">
        <v>5</v>
      </c>
      <c r="B2" s="1">
        <v>8</v>
      </c>
      <c r="C2" s="1">
        <v>3</v>
      </c>
      <c r="D2" s="1">
        <v>13</v>
      </c>
    </row>
    <row r="3" spans="1:4">
      <c r="A3" s="1" t="s">
        <v>6</v>
      </c>
      <c r="B3" s="1">
        <v>0</v>
      </c>
      <c r="C3" s="1">
        <v>0</v>
      </c>
      <c r="D3" s="1">
        <v>21</v>
      </c>
    </row>
    <row r="4" spans="1:4">
      <c r="A4" s="1" t="s">
        <v>7</v>
      </c>
      <c r="B4" s="1">
        <v>20</v>
      </c>
      <c r="C4" s="1">
        <v>0</v>
      </c>
      <c r="D4" s="1">
        <v>0</v>
      </c>
    </row>
    <row r="5" spans="1:4">
      <c r="A5" s="2" t="s">
        <v>8</v>
      </c>
      <c r="B5" s="2">
        <v>28</v>
      </c>
      <c r="C5" s="2">
        <v>3</v>
      </c>
      <c r="D5" s="2">
        <v>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5"/>
  <sheetViews>
    <sheetView workbookViewId="0"/>
  </sheetViews>
  <sheetFormatPr defaultColWidth="8.5703125" defaultRowHeight="15"/>
  <cols>
    <col min="1" max="1" width="10.5703125" bestFit="1" customWidth="1"/>
    <col min="2" max="2" width="43.7109375" bestFit="1" customWidth="1"/>
    <col min="3" max="3" width="65.42578125" bestFit="1" customWidth="1"/>
    <col min="4" max="4" width="34.5703125" bestFit="1" customWidth="1"/>
  </cols>
  <sheetData>
    <row r="1" spans="1:4">
      <c r="A1" s="2" t="s">
        <v>10</v>
      </c>
      <c r="B1" s="2" t="s">
        <v>0</v>
      </c>
      <c r="C1" s="2" t="s">
        <v>1</v>
      </c>
      <c r="D1" s="2" t="s">
        <v>2</v>
      </c>
    </row>
    <row r="2" spans="1:4">
      <c r="A2" s="1" t="s">
        <v>5</v>
      </c>
      <c r="B2" s="1">
        <v>6</v>
      </c>
      <c r="C2" s="1">
        <v>0</v>
      </c>
      <c r="D2" s="1">
        <v>1</v>
      </c>
    </row>
    <row r="3" spans="1:4">
      <c r="A3" s="1" t="s">
        <v>6</v>
      </c>
      <c r="B3" s="1">
        <v>0</v>
      </c>
      <c r="C3" s="1">
        <v>0</v>
      </c>
      <c r="D3" s="1">
        <v>2</v>
      </c>
    </row>
    <row r="4" spans="1:4">
      <c r="A4" s="1" t="s">
        <v>7</v>
      </c>
      <c r="B4" s="1">
        <v>2</v>
      </c>
      <c r="C4" s="1">
        <v>0</v>
      </c>
      <c r="D4" s="1">
        <v>0</v>
      </c>
    </row>
    <row r="5" spans="1:4">
      <c r="A5" s="2" t="s">
        <v>8</v>
      </c>
      <c r="B5" s="2">
        <v>8</v>
      </c>
      <c r="C5" s="2">
        <v>0</v>
      </c>
      <c r="D5" s="2">
        <v>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5"/>
  <sheetViews>
    <sheetView workbookViewId="0"/>
  </sheetViews>
  <sheetFormatPr defaultRowHeight="15"/>
  <cols>
    <col min="1" max="1" width="10.5703125" customWidth="1"/>
    <col min="2" max="2" width="43.7109375" bestFit="1" customWidth="1"/>
    <col min="3" max="3" width="65.42578125" bestFit="1" customWidth="1"/>
    <col min="4" max="4" width="34.5703125" bestFit="1" customWidth="1"/>
  </cols>
  <sheetData>
    <row r="1" spans="1:4">
      <c r="A1" s="2" t="s">
        <v>10</v>
      </c>
      <c r="B1" s="2" t="s">
        <v>0</v>
      </c>
      <c r="C1" s="2" t="s">
        <v>1</v>
      </c>
      <c r="D1" s="2" t="s">
        <v>2</v>
      </c>
    </row>
    <row r="2" spans="1:4">
      <c r="A2" s="1" t="s">
        <v>5</v>
      </c>
      <c r="B2" s="1">
        <v>8</v>
      </c>
      <c r="C2" s="1">
        <v>6</v>
      </c>
      <c r="D2" s="1">
        <v>3</v>
      </c>
    </row>
    <row r="3" spans="1:4">
      <c r="A3" s="1" t="s">
        <v>6</v>
      </c>
      <c r="B3" s="1">
        <v>4</v>
      </c>
      <c r="C3" s="1">
        <v>0</v>
      </c>
      <c r="D3" s="1">
        <v>0</v>
      </c>
    </row>
    <row r="4" spans="1:4">
      <c r="A4" s="1" t="s">
        <v>7</v>
      </c>
      <c r="B4" s="1">
        <v>5</v>
      </c>
      <c r="C4" s="1">
        <v>1</v>
      </c>
      <c r="D4" s="1">
        <v>0</v>
      </c>
    </row>
    <row r="5" spans="1:4">
      <c r="A5" s="2" t="s">
        <v>8</v>
      </c>
      <c r="B5" s="2">
        <v>17</v>
      </c>
      <c r="C5" s="2">
        <v>7</v>
      </c>
      <c r="D5" s="2">
        <v>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Q28"/>
  <sheetViews>
    <sheetView workbookViewId="0"/>
  </sheetViews>
  <sheetFormatPr defaultColWidth="12.28515625" defaultRowHeight="15"/>
  <cols>
    <col min="1" max="1" width="7.28515625" bestFit="1" customWidth="1"/>
  </cols>
  <sheetData>
    <row r="1" spans="1:17">
      <c r="A1" s="1"/>
      <c r="B1" s="40">
        <v>200</v>
      </c>
      <c r="C1" s="40"/>
      <c r="D1" s="40"/>
      <c r="E1" s="40">
        <v>201</v>
      </c>
      <c r="F1" s="40"/>
      <c r="G1" s="40"/>
      <c r="H1" s="40">
        <v>202</v>
      </c>
      <c r="I1" s="40"/>
      <c r="J1" s="40"/>
      <c r="K1" s="40">
        <v>203</v>
      </c>
      <c r="L1" s="40"/>
      <c r="M1" s="40"/>
      <c r="N1" s="40">
        <v>204</v>
      </c>
      <c r="O1" s="40"/>
      <c r="P1" s="40"/>
      <c r="Q1" s="6"/>
    </row>
    <row r="2" spans="1:17" ht="45">
      <c r="A2" s="3"/>
      <c r="B2" s="8" t="s">
        <v>11</v>
      </c>
      <c r="C2" s="9" t="s">
        <v>12</v>
      </c>
      <c r="D2" s="7" t="s">
        <v>13</v>
      </c>
      <c r="E2" s="8" t="s">
        <v>11</v>
      </c>
      <c r="F2" s="9" t="s">
        <v>12</v>
      </c>
      <c r="G2" s="7" t="s">
        <v>13</v>
      </c>
      <c r="H2" s="8" t="s">
        <v>11</v>
      </c>
      <c r="I2" s="9" t="s">
        <v>12</v>
      </c>
      <c r="J2" s="7" t="s">
        <v>13</v>
      </c>
      <c r="K2" s="8" t="s">
        <v>11</v>
      </c>
      <c r="L2" s="9" t="s">
        <v>12</v>
      </c>
      <c r="M2" s="7" t="s">
        <v>13</v>
      </c>
      <c r="N2" s="8" t="s">
        <v>11</v>
      </c>
      <c r="O2" s="9" t="s">
        <v>12</v>
      </c>
      <c r="P2" s="7" t="s">
        <v>13</v>
      </c>
      <c r="Q2" s="3" t="s">
        <v>14</v>
      </c>
    </row>
    <row r="3" spans="1:17">
      <c r="A3" s="4">
        <v>42614</v>
      </c>
      <c r="B3" s="17">
        <v>37</v>
      </c>
      <c r="C3" s="17">
        <v>15</v>
      </c>
      <c r="D3" s="17">
        <v>0</v>
      </c>
      <c r="E3" s="17">
        <v>10</v>
      </c>
      <c r="F3" s="17">
        <v>0</v>
      </c>
      <c r="G3" s="17">
        <v>0</v>
      </c>
      <c r="H3" s="17">
        <v>647370</v>
      </c>
      <c r="I3" s="17">
        <v>4497</v>
      </c>
      <c r="J3" s="17">
        <v>0</v>
      </c>
      <c r="K3" s="17">
        <v>48351</v>
      </c>
      <c r="L3" s="17">
        <v>930</v>
      </c>
      <c r="M3" s="17">
        <v>0</v>
      </c>
      <c r="N3" s="17">
        <v>1104485</v>
      </c>
      <c r="O3" s="17">
        <v>9177</v>
      </c>
      <c r="P3" s="17">
        <v>0</v>
      </c>
      <c r="Q3" s="2">
        <f>SUM(B3:P3)</f>
        <v>1814872</v>
      </c>
    </row>
    <row r="4" spans="1:17">
      <c r="A4" s="4">
        <v>42644</v>
      </c>
      <c r="B4" s="17">
        <v>3</v>
      </c>
      <c r="C4" s="17">
        <v>152</v>
      </c>
      <c r="D4" s="17">
        <v>0</v>
      </c>
      <c r="E4" s="17">
        <v>1</v>
      </c>
      <c r="F4" s="17">
        <v>0</v>
      </c>
      <c r="G4" s="17">
        <v>0</v>
      </c>
      <c r="H4" s="17">
        <v>311122</v>
      </c>
      <c r="I4" s="17">
        <v>265788</v>
      </c>
      <c r="J4" s="17">
        <v>0</v>
      </c>
      <c r="K4" s="17">
        <v>19526</v>
      </c>
      <c r="L4" s="17">
        <v>37643</v>
      </c>
      <c r="M4" s="17">
        <v>0</v>
      </c>
      <c r="N4" s="17">
        <v>439466</v>
      </c>
      <c r="O4" s="17">
        <v>334197</v>
      </c>
      <c r="P4" s="17">
        <v>0</v>
      </c>
      <c r="Q4" s="2">
        <f>SUM(B4:P4)</f>
        <v>1407898</v>
      </c>
    </row>
    <row r="5" spans="1:17">
      <c r="A5" s="4">
        <v>42675</v>
      </c>
      <c r="B5" s="1">
        <v>14</v>
      </c>
      <c r="C5" s="1">
        <v>250</v>
      </c>
      <c r="D5" s="1"/>
      <c r="E5" s="1"/>
      <c r="F5" s="1"/>
      <c r="G5" s="1"/>
      <c r="H5" s="1">
        <v>121191</v>
      </c>
      <c r="I5" s="1">
        <v>639666</v>
      </c>
      <c r="J5" s="1"/>
      <c r="K5" s="1">
        <v>7553</v>
      </c>
      <c r="L5" s="1">
        <v>112757</v>
      </c>
      <c r="M5" s="1"/>
      <c r="N5" s="1">
        <v>83782</v>
      </c>
      <c r="O5" s="1">
        <v>255780</v>
      </c>
      <c r="P5" s="1"/>
      <c r="Q5" s="2">
        <f>SUM(B5:P5)</f>
        <v>1220993</v>
      </c>
    </row>
    <row r="6" spans="1:17">
      <c r="A6" s="4">
        <v>42705</v>
      </c>
      <c r="B6" s="1">
        <v>20</v>
      </c>
      <c r="C6" s="1">
        <v>291</v>
      </c>
      <c r="D6" s="1"/>
      <c r="E6" s="1">
        <v>1</v>
      </c>
      <c r="F6" s="1">
        <v>0</v>
      </c>
      <c r="G6" s="1"/>
      <c r="H6" s="1">
        <v>24838</v>
      </c>
      <c r="I6" s="1">
        <v>403272</v>
      </c>
      <c r="J6" s="1"/>
      <c r="K6" s="1">
        <v>3664</v>
      </c>
      <c r="L6" s="1">
        <v>89175</v>
      </c>
      <c r="M6" s="1"/>
      <c r="N6" s="1">
        <v>56706</v>
      </c>
      <c r="O6" s="1">
        <v>361407</v>
      </c>
      <c r="P6" s="1"/>
      <c r="Q6" s="2">
        <f>SUM(B6:P6)</f>
        <v>939374</v>
      </c>
    </row>
    <row r="7" spans="1:17">
      <c r="A7" s="4">
        <v>42736</v>
      </c>
      <c r="B7" s="1">
        <v>0</v>
      </c>
      <c r="C7" s="1">
        <v>555</v>
      </c>
      <c r="D7" s="1"/>
      <c r="E7" s="1"/>
      <c r="F7" s="1"/>
      <c r="G7" s="1"/>
      <c r="H7" s="1">
        <v>4645</v>
      </c>
      <c r="I7" s="1">
        <v>96025</v>
      </c>
      <c r="J7" s="1"/>
      <c r="K7" s="1">
        <v>2509</v>
      </c>
      <c r="L7" s="1">
        <v>75923</v>
      </c>
      <c r="M7" s="1"/>
      <c r="N7" s="1">
        <v>9161</v>
      </c>
      <c r="O7" s="1">
        <v>150184</v>
      </c>
      <c r="P7" s="1"/>
      <c r="Q7" s="2">
        <f t="shared" ref="Q7:Q18" si="0">SUM(B7:P7)</f>
        <v>339002</v>
      </c>
    </row>
    <row r="8" spans="1:17">
      <c r="A8" s="4">
        <v>42767</v>
      </c>
      <c r="B8" s="1">
        <v>0</v>
      </c>
      <c r="C8" s="1">
        <v>0</v>
      </c>
      <c r="D8" s="1">
        <v>629</v>
      </c>
      <c r="E8" s="1"/>
      <c r="F8" s="1"/>
      <c r="G8" s="1"/>
      <c r="H8" s="1">
        <v>3194</v>
      </c>
      <c r="I8" s="1">
        <v>13453</v>
      </c>
      <c r="J8" s="1">
        <v>16175</v>
      </c>
      <c r="K8" s="1">
        <v>424</v>
      </c>
      <c r="L8" s="1">
        <v>19256</v>
      </c>
      <c r="M8" s="1">
        <v>8683</v>
      </c>
      <c r="N8" s="1">
        <v>1642</v>
      </c>
      <c r="O8" s="1">
        <v>8687</v>
      </c>
      <c r="P8" s="1">
        <v>4436</v>
      </c>
      <c r="Q8" s="2">
        <f t="shared" si="0"/>
        <v>76579</v>
      </c>
    </row>
    <row r="9" spans="1:17">
      <c r="A9" s="4">
        <v>42795</v>
      </c>
      <c r="B9" s="1">
        <v>0</v>
      </c>
      <c r="C9" s="1">
        <v>2</v>
      </c>
      <c r="D9" s="1">
        <v>227</v>
      </c>
      <c r="E9" s="1">
        <v>16</v>
      </c>
      <c r="F9" s="1">
        <v>0</v>
      </c>
      <c r="G9" s="1">
        <v>0</v>
      </c>
      <c r="H9" s="1">
        <v>4259</v>
      </c>
      <c r="I9" s="1">
        <v>3679</v>
      </c>
      <c r="J9" s="1">
        <v>10547</v>
      </c>
      <c r="K9" s="1">
        <v>656</v>
      </c>
      <c r="L9" s="1">
        <v>642</v>
      </c>
      <c r="M9" s="1">
        <v>134</v>
      </c>
      <c r="N9" s="1">
        <v>5787</v>
      </c>
      <c r="O9" s="1">
        <v>1915</v>
      </c>
      <c r="P9" s="1">
        <v>642</v>
      </c>
      <c r="Q9" s="2">
        <f t="shared" si="0"/>
        <v>28506</v>
      </c>
    </row>
    <row r="10" spans="1:17">
      <c r="A10" s="4">
        <v>42826</v>
      </c>
      <c r="B10" s="1">
        <v>0</v>
      </c>
      <c r="C10" s="1">
        <v>0</v>
      </c>
      <c r="D10" s="1">
        <v>58</v>
      </c>
      <c r="E10" s="1">
        <v>8</v>
      </c>
      <c r="F10" s="1">
        <v>0</v>
      </c>
      <c r="G10" s="1">
        <v>0</v>
      </c>
      <c r="H10" s="1">
        <v>2086</v>
      </c>
      <c r="I10" s="1">
        <v>383</v>
      </c>
      <c r="J10" s="1">
        <v>3586</v>
      </c>
      <c r="K10" s="1">
        <v>130</v>
      </c>
      <c r="L10" s="1">
        <v>35</v>
      </c>
      <c r="M10" s="1">
        <v>99</v>
      </c>
      <c r="N10" s="1">
        <v>3511</v>
      </c>
      <c r="O10" s="1">
        <v>200</v>
      </c>
      <c r="P10" s="1">
        <v>185</v>
      </c>
      <c r="Q10" s="2">
        <f t="shared" si="0"/>
        <v>10281</v>
      </c>
    </row>
    <row r="11" spans="1:17">
      <c r="A11" s="4">
        <v>42856</v>
      </c>
      <c r="B11" s="1">
        <v>0</v>
      </c>
      <c r="C11" s="1">
        <v>0</v>
      </c>
      <c r="D11" s="1">
        <v>25</v>
      </c>
      <c r="E11" s="1">
        <v>6</v>
      </c>
      <c r="F11" s="1">
        <v>0</v>
      </c>
      <c r="G11" s="1">
        <v>0</v>
      </c>
      <c r="H11" s="1">
        <v>4089</v>
      </c>
      <c r="I11" s="1">
        <v>4373</v>
      </c>
      <c r="J11" s="1">
        <v>2062</v>
      </c>
      <c r="K11" s="1">
        <v>244</v>
      </c>
      <c r="L11" s="1">
        <v>1186</v>
      </c>
      <c r="M11" s="1">
        <v>69</v>
      </c>
      <c r="N11" s="1">
        <v>6094</v>
      </c>
      <c r="O11" s="1">
        <v>2802</v>
      </c>
      <c r="P11" s="1">
        <v>39</v>
      </c>
      <c r="Q11" s="2">
        <f t="shared" si="0"/>
        <v>20989</v>
      </c>
    </row>
    <row r="12" spans="1:17">
      <c r="A12" s="4">
        <v>42887</v>
      </c>
      <c r="B12" s="1">
        <v>0</v>
      </c>
      <c r="C12" s="1">
        <v>1</v>
      </c>
      <c r="D12" s="1">
        <v>1</v>
      </c>
      <c r="E12" s="1"/>
      <c r="F12" s="1"/>
      <c r="G12" s="1"/>
      <c r="H12" s="1">
        <v>1119</v>
      </c>
      <c r="I12" s="1">
        <v>1625</v>
      </c>
      <c r="J12" s="1">
        <v>242</v>
      </c>
      <c r="K12" s="1">
        <v>85</v>
      </c>
      <c r="L12" s="1">
        <v>278</v>
      </c>
      <c r="M12" s="1">
        <v>8</v>
      </c>
      <c r="N12" s="1">
        <v>1296</v>
      </c>
      <c r="O12" s="1">
        <v>1065</v>
      </c>
      <c r="P12" s="1">
        <v>6</v>
      </c>
      <c r="Q12" s="2">
        <f t="shared" si="0"/>
        <v>5726</v>
      </c>
    </row>
    <row r="13" spans="1:17">
      <c r="A13" s="4">
        <v>42917</v>
      </c>
      <c r="B13" s="1"/>
      <c r="C13" s="1"/>
      <c r="D13" s="1"/>
      <c r="E13" s="1"/>
      <c r="F13" s="1"/>
      <c r="G13" s="1"/>
      <c r="H13" s="1">
        <v>17</v>
      </c>
      <c r="I13" s="1">
        <v>213</v>
      </c>
      <c r="J13" s="1">
        <v>81</v>
      </c>
      <c r="K13" s="1">
        <v>2</v>
      </c>
      <c r="L13" s="1">
        <v>193</v>
      </c>
      <c r="M13" s="1">
        <v>18</v>
      </c>
      <c r="N13" s="1">
        <v>10</v>
      </c>
      <c r="O13" s="1">
        <v>220</v>
      </c>
      <c r="P13" s="1">
        <v>15</v>
      </c>
      <c r="Q13" s="2">
        <f t="shared" si="0"/>
        <v>769</v>
      </c>
    </row>
    <row r="14" spans="1:17">
      <c r="A14" s="4">
        <v>42948</v>
      </c>
      <c r="B14" s="1"/>
      <c r="C14" s="1"/>
      <c r="D14" s="1"/>
      <c r="E14" s="1"/>
      <c r="F14" s="1"/>
      <c r="G14" s="1"/>
      <c r="H14" s="1">
        <v>108</v>
      </c>
      <c r="I14" s="1">
        <v>110</v>
      </c>
      <c r="J14" s="1">
        <v>38</v>
      </c>
      <c r="K14" s="1">
        <v>5</v>
      </c>
      <c r="L14" s="1">
        <v>20</v>
      </c>
      <c r="M14" s="1">
        <v>0</v>
      </c>
      <c r="N14" s="1">
        <v>138</v>
      </c>
      <c r="O14" s="1">
        <v>87</v>
      </c>
      <c r="P14" s="1">
        <v>13</v>
      </c>
      <c r="Q14" s="2">
        <f t="shared" si="0"/>
        <v>519</v>
      </c>
    </row>
    <row r="15" spans="1:17">
      <c r="A15" s="4">
        <v>42979</v>
      </c>
      <c r="B15" s="1"/>
      <c r="C15" s="1"/>
      <c r="D15" s="1"/>
      <c r="E15" s="1"/>
      <c r="F15" s="1"/>
      <c r="G15" s="1"/>
      <c r="H15" s="1">
        <v>167</v>
      </c>
      <c r="I15" s="1">
        <v>220</v>
      </c>
      <c r="J15" s="1">
        <v>15</v>
      </c>
      <c r="K15" s="1">
        <v>5</v>
      </c>
      <c r="L15" s="1">
        <v>5</v>
      </c>
      <c r="M15" s="1">
        <v>0</v>
      </c>
      <c r="N15" s="1">
        <v>43</v>
      </c>
      <c r="O15" s="1">
        <v>67</v>
      </c>
      <c r="P15" s="1">
        <v>0</v>
      </c>
      <c r="Q15" s="2">
        <f t="shared" si="0"/>
        <v>522</v>
      </c>
    </row>
    <row r="16" spans="1:17">
      <c r="A16" s="4">
        <v>43009</v>
      </c>
      <c r="B16" s="1"/>
      <c r="C16" s="1"/>
      <c r="D16" s="1"/>
      <c r="E16" s="1"/>
      <c r="F16" s="1"/>
      <c r="G16" s="1"/>
      <c r="H16" s="1">
        <v>8</v>
      </c>
      <c r="I16" s="1">
        <v>3</v>
      </c>
      <c r="J16" s="1">
        <v>13</v>
      </c>
      <c r="K16" s="1">
        <v>0</v>
      </c>
      <c r="L16" s="1">
        <v>0</v>
      </c>
      <c r="M16" s="1">
        <v>21</v>
      </c>
      <c r="N16" s="1">
        <v>20</v>
      </c>
      <c r="O16" s="1">
        <v>0</v>
      </c>
      <c r="P16" s="1">
        <v>0</v>
      </c>
      <c r="Q16" s="2">
        <f t="shared" si="0"/>
        <v>65</v>
      </c>
    </row>
    <row r="17" spans="1:17">
      <c r="A17" s="4">
        <v>43040</v>
      </c>
      <c r="B17" s="1"/>
      <c r="C17" s="1"/>
      <c r="D17" s="1"/>
      <c r="E17" s="1"/>
      <c r="F17" s="1"/>
      <c r="G17" s="1"/>
      <c r="H17" s="1">
        <v>6</v>
      </c>
      <c r="I17" s="1">
        <v>0</v>
      </c>
      <c r="J17" s="1">
        <v>1</v>
      </c>
      <c r="K17" s="1">
        <v>0</v>
      </c>
      <c r="L17" s="1">
        <v>0</v>
      </c>
      <c r="M17" s="1">
        <v>2</v>
      </c>
      <c r="N17" s="1">
        <v>2</v>
      </c>
      <c r="O17" s="1">
        <v>0</v>
      </c>
      <c r="P17" s="1">
        <v>0</v>
      </c>
      <c r="Q17" s="2">
        <f t="shared" si="0"/>
        <v>11</v>
      </c>
    </row>
    <row r="18" spans="1:17">
      <c r="A18" s="4">
        <v>43070</v>
      </c>
      <c r="B18" s="1"/>
      <c r="C18" s="1"/>
      <c r="D18" s="1"/>
      <c r="E18" s="1"/>
      <c r="F18" s="1"/>
      <c r="G18" s="1"/>
      <c r="H18" s="1">
        <v>8</v>
      </c>
      <c r="I18" s="1">
        <v>6</v>
      </c>
      <c r="J18" s="1">
        <v>3</v>
      </c>
      <c r="K18" s="1">
        <v>4</v>
      </c>
      <c r="L18" s="1">
        <v>0</v>
      </c>
      <c r="M18" s="1">
        <v>0</v>
      </c>
      <c r="N18" s="1">
        <v>5</v>
      </c>
      <c r="O18" s="1">
        <v>1</v>
      </c>
      <c r="P18" s="1">
        <v>0</v>
      </c>
      <c r="Q18" s="2">
        <f t="shared" si="0"/>
        <v>27</v>
      </c>
    </row>
    <row r="19" spans="1:17">
      <c r="A19" s="5" t="s">
        <v>14</v>
      </c>
      <c r="B19" s="5">
        <f>SUM(B5:B18)</f>
        <v>34</v>
      </c>
      <c r="C19" s="5">
        <f t="shared" ref="C19:P19" si="1">SUM(C5:C18)</f>
        <v>1099</v>
      </c>
      <c r="D19" s="5">
        <f t="shared" si="1"/>
        <v>940</v>
      </c>
      <c r="E19" s="5">
        <f t="shared" si="1"/>
        <v>31</v>
      </c>
      <c r="F19" s="5">
        <f t="shared" si="1"/>
        <v>0</v>
      </c>
      <c r="G19" s="5">
        <f t="shared" si="1"/>
        <v>0</v>
      </c>
      <c r="H19" s="5">
        <f t="shared" si="1"/>
        <v>165735</v>
      </c>
      <c r="I19" s="5">
        <f t="shared" si="1"/>
        <v>1163028</v>
      </c>
      <c r="J19" s="5">
        <f t="shared" si="1"/>
        <v>32763</v>
      </c>
      <c r="K19" s="5">
        <f t="shared" si="1"/>
        <v>15281</v>
      </c>
      <c r="L19" s="5">
        <f t="shared" si="1"/>
        <v>299470</v>
      </c>
      <c r="M19" s="5">
        <f t="shared" si="1"/>
        <v>9034</v>
      </c>
      <c r="N19" s="5">
        <f t="shared" si="1"/>
        <v>168197</v>
      </c>
      <c r="O19" s="5">
        <f t="shared" si="1"/>
        <v>782415</v>
      </c>
      <c r="P19" s="5">
        <f t="shared" si="1"/>
        <v>5336</v>
      </c>
      <c r="Q19" s="6"/>
    </row>
    <row r="23" spans="1:17" ht="66">
      <c r="B23" s="18" t="s">
        <v>16</v>
      </c>
      <c r="C23" s="19" t="s">
        <v>11</v>
      </c>
      <c r="D23" s="19" t="s">
        <v>12</v>
      </c>
      <c r="E23" s="19" t="s">
        <v>13</v>
      </c>
    </row>
    <row r="24" spans="1:17" ht="16.5">
      <c r="B24" s="18">
        <v>200</v>
      </c>
      <c r="C24" s="18">
        <v>34</v>
      </c>
      <c r="D24" s="18">
        <v>1099</v>
      </c>
      <c r="E24" s="18">
        <v>940</v>
      </c>
    </row>
    <row r="25" spans="1:17" ht="16.5">
      <c r="B25" s="18">
        <v>202</v>
      </c>
      <c r="C25" s="18">
        <v>165735</v>
      </c>
      <c r="D25" s="18">
        <v>1163028</v>
      </c>
      <c r="E25" s="18">
        <v>32763</v>
      </c>
    </row>
    <row r="26" spans="1:17" ht="16.5">
      <c r="B26" s="18">
        <v>203</v>
      </c>
      <c r="C26" s="18">
        <v>15281</v>
      </c>
      <c r="D26" s="18">
        <v>299470</v>
      </c>
      <c r="E26" s="18">
        <v>9034</v>
      </c>
    </row>
    <row r="27" spans="1:17" ht="16.5">
      <c r="B27" s="18" t="s">
        <v>15</v>
      </c>
      <c r="C27" s="18">
        <v>168228</v>
      </c>
      <c r="D27" s="18">
        <v>782415</v>
      </c>
      <c r="E27" s="18">
        <v>5336</v>
      </c>
    </row>
    <row r="28" spans="1:17" ht="16.5">
      <c r="B28" s="18" t="s">
        <v>8</v>
      </c>
      <c r="C28" s="18">
        <f>SUM(C24:C27)</f>
        <v>349278</v>
      </c>
      <c r="D28" s="18">
        <f>SUM(D24:D27)</f>
        <v>2246012</v>
      </c>
      <c r="E28" s="18">
        <f>SUM(E24:E27)</f>
        <v>48073</v>
      </c>
    </row>
  </sheetData>
  <mergeCells count="5">
    <mergeCell ref="B1:D1"/>
    <mergeCell ref="E1:G1"/>
    <mergeCell ref="H1:J1"/>
    <mergeCell ref="K1:M1"/>
    <mergeCell ref="N1:P1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5:J18"/>
  <sheetViews>
    <sheetView tabSelected="1" workbookViewId="0"/>
  </sheetViews>
  <sheetFormatPr defaultRowHeight="16.5"/>
  <cols>
    <col min="1" max="1" width="8" style="22" bestFit="1" customWidth="1"/>
    <col min="2" max="2" width="13" style="22" bestFit="1" customWidth="1"/>
    <col min="3" max="3" width="40.140625" style="22" bestFit="1" customWidth="1"/>
    <col min="4" max="5" width="10.28515625" style="22" bestFit="1" customWidth="1"/>
    <col min="6" max="6" width="7.7109375" style="22" bestFit="1" customWidth="1"/>
    <col min="7" max="7" width="11.5703125" style="22" bestFit="1" customWidth="1"/>
    <col min="8" max="9" width="10.28515625" style="22" bestFit="1" customWidth="1"/>
    <col min="10" max="10" width="11.5703125" style="22" bestFit="1" customWidth="1"/>
    <col min="11" max="16384" width="9.140625" style="22"/>
  </cols>
  <sheetData>
    <row r="5" spans="1:10" ht="181.5">
      <c r="A5" s="20" t="s">
        <v>17</v>
      </c>
      <c r="B5" s="20" t="s">
        <v>10</v>
      </c>
      <c r="C5" s="20" t="s">
        <v>18</v>
      </c>
      <c r="D5" s="20" t="s">
        <v>19</v>
      </c>
      <c r="E5" s="20" t="s">
        <v>20</v>
      </c>
      <c r="F5" s="20" t="s">
        <v>21</v>
      </c>
      <c r="G5" s="21" t="s">
        <v>22</v>
      </c>
      <c r="H5" s="21" t="s">
        <v>23</v>
      </c>
      <c r="I5" s="21" t="s">
        <v>24</v>
      </c>
      <c r="J5" s="21" t="s">
        <v>25</v>
      </c>
    </row>
    <row r="6" spans="1:10">
      <c r="A6" s="20"/>
      <c r="B6" s="23"/>
      <c r="C6" s="23">
        <v>1</v>
      </c>
      <c r="D6" s="23">
        <v>2</v>
      </c>
      <c r="E6" s="23">
        <v>3</v>
      </c>
      <c r="F6" s="23">
        <v>4</v>
      </c>
      <c r="G6" s="24">
        <v>5</v>
      </c>
      <c r="H6" s="24">
        <v>6</v>
      </c>
      <c r="I6" s="24">
        <v>7</v>
      </c>
      <c r="J6" s="24">
        <v>8</v>
      </c>
    </row>
    <row r="7" spans="1:10" hidden="1">
      <c r="A7" s="18">
        <v>1</v>
      </c>
      <c r="B7" s="25" t="s">
        <v>3</v>
      </c>
      <c r="C7" s="26" t="s">
        <v>26</v>
      </c>
      <c r="D7" s="25">
        <v>345</v>
      </c>
      <c r="E7" s="25">
        <v>995</v>
      </c>
      <c r="F7" s="25">
        <v>940</v>
      </c>
      <c r="G7" s="25">
        <f>+E7*40+F7*50</f>
        <v>86800</v>
      </c>
      <c r="H7" s="25">
        <f>VLOOKUP(B7,'Penalty Calculation'!$A$2:$J$6,10,FALSE)</f>
        <v>1025</v>
      </c>
      <c r="I7" s="25">
        <f>+IF(H7&gt;0.1*G7,0.1*G7,H7)</f>
        <v>1025</v>
      </c>
      <c r="J7" s="25">
        <f>+G7-I7</f>
        <v>85775</v>
      </c>
    </row>
    <row r="8" spans="1:10" hidden="1">
      <c r="A8" s="18">
        <v>2</v>
      </c>
      <c r="B8" s="25" t="s">
        <v>4</v>
      </c>
      <c r="C8" s="26" t="s">
        <v>27</v>
      </c>
      <c r="D8" s="25">
        <v>41</v>
      </c>
      <c r="E8" s="25">
        <v>1</v>
      </c>
      <c r="F8" s="25">
        <v>0</v>
      </c>
      <c r="G8" s="25">
        <f t="shared" ref="G8:G11" si="0">+E8*40+F8*50</f>
        <v>40</v>
      </c>
      <c r="H8" s="25">
        <f>VLOOKUP(B8,'Penalty Calculation'!$A$2:$J$6,10,FALSE)</f>
        <v>50</v>
      </c>
      <c r="I8" s="25">
        <f>+IF(H8&gt;0.1*G8,0.1*G8,H8)</f>
        <v>4</v>
      </c>
      <c r="J8" s="25">
        <f>+G8-I8</f>
        <v>36</v>
      </c>
    </row>
    <row r="9" spans="1:10" hidden="1">
      <c r="A9" s="18">
        <v>3</v>
      </c>
      <c r="B9" s="25" t="s">
        <v>5</v>
      </c>
      <c r="C9" s="26" t="s">
        <v>28</v>
      </c>
      <c r="D9" s="25">
        <v>1502661</v>
      </c>
      <c r="E9" s="25">
        <v>1054879</v>
      </c>
      <c r="F9" s="25">
        <v>32763</v>
      </c>
      <c r="G9" s="25">
        <f t="shared" si="0"/>
        <v>43833310</v>
      </c>
      <c r="H9" s="25">
        <f>VLOOKUP(B9,'Penalty Calculation'!$A$2:$J$6,10,FALSE)</f>
        <v>2692875</v>
      </c>
      <c r="I9" s="25">
        <f>+IF(H9&gt;0.1*G9,0.1*G9,H9)</f>
        <v>2692875</v>
      </c>
      <c r="J9" s="25">
        <f>+G9-I9</f>
        <v>41140435</v>
      </c>
    </row>
    <row r="10" spans="1:10" hidden="1">
      <c r="A10" s="18">
        <v>4</v>
      </c>
      <c r="B10" s="25" t="s">
        <v>6</v>
      </c>
      <c r="C10" s="26" t="s">
        <v>29</v>
      </c>
      <c r="D10" s="25">
        <v>168669</v>
      </c>
      <c r="E10" s="25">
        <v>252532</v>
      </c>
      <c r="F10" s="25">
        <v>9034</v>
      </c>
      <c r="G10" s="25">
        <f t="shared" si="0"/>
        <v>10552980</v>
      </c>
      <c r="H10" s="25">
        <f>VLOOKUP(B10,'Penalty Calculation'!$A$2:$J$6,10,FALSE)</f>
        <v>152150</v>
      </c>
      <c r="I10" s="25">
        <f>+IF(H10&gt;0.1*G10,0.1*G10,H10)</f>
        <v>152150</v>
      </c>
      <c r="J10" s="25">
        <f>+G10-I10</f>
        <v>10400830</v>
      </c>
    </row>
    <row r="11" spans="1:10" hidden="1">
      <c r="A11" s="18">
        <v>5</v>
      </c>
      <c r="B11" s="25" t="s">
        <v>7</v>
      </c>
      <c r="C11" s="26" t="s">
        <v>30</v>
      </c>
      <c r="D11" s="25">
        <v>2016849</v>
      </c>
      <c r="E11" s="25">
        <v>821088</v>
      </c>
      <c r="F11" s="25">
        <v>5336</v>
      </c>
      <c r="G11" s="25">
        <f t="shared" si="0"/>
        <v>33110320</v>
      </c>
      <c r="H11" s="25">
        <f>VLOOKUP(B11,'Penalty Calculation'!$A$2:$J$6,10,FALSE)</f>
        <v>4620450</v>
      </c>
      <c r="I11" s="25">
        <f>+IF(H11&gt;0.1*G11,0.1*G11,H11)</f>
        <v>3311032</v>
      </c>
      <c r="J11" s="25">
        <f>+G11-I11</f>
        <v>29799288</v>
      </c>
    </row>
    <row r="12" spans="1:10" hidden="1">
      <c r="B12" s="27" t="s">
        <v>8</v>
      </c>
      <c r="C12" s="27"/>
      <c r="D12" s="27">
        <f t="shared" ref="D12:J12" si="1">SUM(D7:D11)</f>
        <v>3688565</v>
      </c>
      <c r="E12" s="27">
        <f t="shared" si="1"/>
        <v>2129495</v>
      </c>
      <c r="F12" s="27">
        <f t="shared" si="1"/>
        <v>48073</v>
      </c>
      <c r="G12" s="27">
        <f t="shared" si="1"/>
        <v>87583450</v>
      </c>
      <c r="H12" s="27">
        <f t="shared" si="1"/>
        <v>7466550</v>
      </c>
      <c r="I12" s="27">
        <f t="shared" si="1"/>
        <v>6157086</v>
      </c>
      <c r="J12" s="27">
        <f t="shared" si="1"/>
        <v>81426364</v>
      </c>
    </row>
    <row r="13" spans="1:10" hidden="1"/>
    <row r="14" spans="1:10">
      <c r="A14" s="28">
        <v>1</v>
      </c>
      <c r="B14" s="25" t="str">
        <f>+B7</f>
        <v>200</v>
      </c>
      <c r="C14" s="26" t="s">
        <v>26</v>
      </c>
      <c r="D14" s="25">
        <v>34</v>
      </c>
      <c r="E14" s="25">
        <v>1099</v>
      </c>
      <c r="F14" s="25">
        <v>940</v>
      </c>
      <c r="G14" s="25">
        <f>+E14*40+F14*50</f>
        <v>90960</v>
      </c>
      <c r="H14" s="25">
        <v>1025</v>
      </c>
      <c r="I14" s="25">
        <f>IF(H14&gt;0.1*G14,0.1*G14,H14)</f>
        <v>1025</v>
      </c>
      <c r="J14" s="25">
        <f>+G14-I14</f>
        <v>89935</v>
      </c>
    </row>
    <row r="15" spans="1:10">
      <c r="A15" s="28">
        <v>2</v>
      </c>
      <c r="B15" s="25">
        <v>202</v>
      </c>
      <c r="C15" s="26" t="s">
        <v>28</v>
      </c>
      <c r="D15" s="25">
        <v>165735</v>
      </c>
      <c r="E15" s="25">
        <v>1163028</v>
      </c>
      <c r="F15" s="25">
        <v>32763</v>
      </c>
      <c r="G15" s="25">
        <f>+E15*40+F15*50</f>
        <v>48159270</v>
      </c>
      <c r="H15" s="25">
        <v>2692875</v>
      </c>
      <c r="I15" s="25">
        <f>IF(H15&gt;0.1*G15,0.1*G15,H15)</f>
        <v>2692875</v>
      </c>
      <c r="J15" s="25">
        <f>+G15-I15</f>
        <v>45466395</v>
      </c>
    </row>
    <row r="16" spans="1:10">
      <c r="A16" s="29">
        <v>3</v>
      </c>
      <c r="B16" s="30">
        <v>203</v>
      </c>
      <c r="C16" s="31" t="s">
        <v>29</v>
      </c>
      <c r="D16" s="25">
        <v>15281</v>
      </c>
      <c r="E16" s="25">
        <v>299470</v>
      </c>
      <c r="F16" s="25">
        <v>9034</v>
      </c>
      <c r="G16" s="25">
        <f>+E16*40+F16*50</f>
        <v>12430500</v>
      </c>
      <c r="H16" s="25">
        <f>+H10</f>
        <v>152150</v>
      </c>
      <c r="I16" s="25">
        <f>IF(H16&gt;0.1*G16,0.1*G16,H16)</f>
        <v>152150</v>
      </c>
      <c r="J16" s="25">
        <f>+G16-I16</f>
        <v>12278350</v>
      </c>
    </row>
    <row r="17" spans="1:10">
      <c r="A17" s="28">
        <v>4</v>
      </c>
      <c r="B17" s="25" t="s">
        <v>15</v>
      </c>
      <c r="C17" s="26" t="s">
        <v>31</v>
      </c>
      <c r="D17" s="32">
        <v>168228</v>
      </c>
      <c r="E17" s="25">
        <v>782415</v>
      </c>
      <c r="F17" s="25">
        <v>5336</v>
      </c>
      <c r="G17" s="25">
        <f>+E17*40+F17*50</f>
        <v>31563400</v>
      </c>
      <c r="H17" s="25">
        <f>+H8+H11</f>
        <v>4620500</v>
      </c>
      <c r="I17" s="25">
        <f>IF(H17&gt;0.1*G17,0.1*G17,H17)</f>
        <v>3156340</v>
      </c>
      <c r="J17" s="25">
        <f>+G17-I17</f>
        <v>28407060</v>
      </c>
    </row>
    <row r="18" spans="1:10">
      <c r="A18" s="41" t="s">
        <v>14</v>
      </c>
      <c r="B18" s="41"/>
      <c r="C18" s="41"/>
      <c r="D18" s="33">
        <f t="shared" ref="D18:J18" si="2">SUM(D14:D17)</f>
        <v>349278</v>
      </c>
      <c r="E18" s="27">
        <f t="shared" si="2"/>
        <v>2246012</v>
      </c>
      <c r="F18" s="27">
        <f t="shared" si="2"/>
        <v>48073</v>
      </c>
      <c r="G18" s="27">
        <f t="shared" si="2"/>
        <v>92244130</v>
      </c>
      <c r="H18" s="27">
        <f t="shared" si="2"/>
        <v>7466550</v>
      </c>
      <c r="I18" s="27">
        <f t="shared" si="2"/>
        <v>6002390</v>
      </c>
      <c r="J18" s="27">
        <f t="shared" si="2"/>
        <v>86241740</v>
      </c>
    </row>
  </sheetData>
  <mergeCells count="1">
    <mergeCell ref="A18:C18"/>
  </mergeCells>
  <pageMargins left="0.7" right="0.7" top="0.75" bottom="0.75" header="0.3" footer="0.3"/>
  <pageSetup paperSize="9" scale="98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8"/>
  <sheetViews>
    <sheetView workbookViewId="0"/>
  </sheetViews>
  <sheetFormatPr defaultRowHeight="15"/>
  <cols>
    <col min="1" max="1" width="10.85546875" bestFit="1" customWidth="1"/>
    <col min="2" max="2" width="30.7109375" bestFit="1" customWidth="1"/>
    <col min="3" max="3" width="7.85546875" bestFit="1" customWidth="1"/>
    <col min="4" max="4" width="4.7109375" bestFit="1" customWidth="1"/>
    <col min="5" max="6" width="6.7109375" bestFit="1" customWidth="1"/>
    <col min="8" max="8" width="8.7109375" bestFit="1" customWidth="1"/>
    <col min="9" max="9" width="7.7109375" bestFit="1" customWidth="1"/>
    <col min="10" max="10" width="9" customWidth="1"/>
  </cols>
  <sheetData>
    <row r="1" spans="1:10" ht="115.5">
      <c r="A1" s="18" t="s">
        <v>32</v>
      </c>
      <c r="B1" s="34" t="s">
        <v>33</v>
      </c>
      <c r="C1" s="35" t="s">
        <v>34</v>
      </c>
      <c r="D1" s="35" t="s">
        <v>35</v>
      </c>
      <c r="E1" s="35" t="s">
        <v>36</v>
      </c>
      <c r="F1" s="35" t="s">
        <v>37</v>
      </c>
      <c r="G1" s="35" t="s">
        <v>38</v>
      </c>
      <c r="H1" s="35" t="s">
        <v>39</v>
      </c>
      <c r="I1" s="35" t="s">
        <v>40</v>
      </c>
      <c r="J1" s="36" t="s">
        <v>41</v>
      </c>
    </row>
    <row r="2" spans="1:10" ht="16.5">
      <c r="A2" s="18" t="s">
        <v>4</v>
      </c>
      <c r="B2" s="37" t="s">
        <v>27</v>
      </c>
      <c r="C2" s="38">
        <v>2</v>
      </c>
      <c r="D2" s="38">
        <v>0</v>
      </c>
      <c r="E2" s="38">
        <v>0</v>
      </c>
      <c r="F2" s="38">
        <v>0</v>
      </c>
      <c r="G2" s="38">
        <v>0</v>
      </c>
      <c r="H2" s="38">
        <v>0</v>
      </c>
      <c r="I2" s="38">
        <v>0</v>
      </c>
      <c r="J2" s="38">
        <f>+C2*25+D2*10000+E2*25+F2*25+G2*10000+H2*1000+I2*10000</f>
        <v>50</v>
      </c>
    </row>
    <row r="3" spans="1:10" ht="16.5">
      <c r="A3" s="18" t="s">
        <v>7</v>
      </c>
      <c r="B3" s="37" t="s">
        <v>30</v>
      </c>
      <c r="C3" s="38">
        <v>52034</v>
      </c>
      <c r="D3" s="38">
        <v>216</v>
      </c>
      <c r="E3" s="38">
        <v>3423</v>
      </c>
      <c r="F3" s="38">
        <v>10121</v>
      </c>
      <c r="G3" s="38">
        <v>3</v>
      </c>
      <c r="H3" s="38">
        <v>1</v>
      </c>
      <c r="I3" s="38">
        <v>79</v>
      </c>
      <c r="J3" s="38">
        <f>+C3*25+D3*10000+E3*25+F3*25+G3*10000+H3*1000+I3*10000</f>
        <v>4620450</v>
      </c>
    </row>
    <row r="4" spans="1:10" ht="16.5">
      <c r="A4" s="18" t="s">
        <v>5</v>
      </c>
      <c r="B4" s="37" t="s">
        <v>28</v>
      </c>
      <c r="C4" s="38">
        <v>51357</v>
      </c>
      <c r="D4" s="38">
        <v>70</v>
      </c>
      <c r="E4" s="38">
        <v>6609</v>
      </c>
      <c r="F4" s="38">
        <v>15909</v>
      </c>
      <c r="G4" s="38">
        <v>7</v>
      </c>
      <c r="H4" s="38">
        <v>6</v>
      </c>
      <c r="I4" s="38">
        <v>7</v>
      </c>
      <c r="J4" s="38">
        <f>+C4*25+D4*10000+E4*25+F4*25+G4*10000+H4*1000+I4*10000</f>
        <v>2692875</v>
      </c>
    </row>
    <row r="5" spans="1:10" ht="16.5">
      <c r="A5" s="18" t="s">
        <v>3</v>
      </c>
      <c r="B5" s="37" t="s">
        <v>26</v>
      </c>
      <c r="C5" s="38">
        <v>38</v>
      </c>
      <c r="D5" s="38">
        <v>0</v>
      </c>
      <c r="E5" s="38">
        <v>2</v>
      </c>
      <c r="F5" s="38">
        <v>1</v>
      </c>
      <c r="G5" s="38">
        <v>0</v>
      </c>
      <c r="H5" s="38">
        <v>0</v>
      </c>
      <c r="I5" s="38">
        <v>0</v>
      </c>
      <c r="J5" s="38">
        <f>+C5*25+D5*10000+E5*25+F5*25+G5*10000+H5*1000+I5*10000</f>
        <v>1025</v>
      </c>
    </row>
    <row r="6" spans="1:10" ht="16.5">
      <c r="A6" s="18" t="s">
        <v>6</v>
      </c>
      <c r="B6" s="37" t="s">
        <v>29</v>
      </c>
      <c r="C6" s="38">
        <v>4633</v>
      </c>
      <c r="D6" s="38">
        <v>0</v>
      </c>
      <c r="E6" s="38">
        <v>300</v>
      </c>
      <c r="F6" s="38">
        <v>353</v>
      </c>
      <c r="G6" s="38">
        <v>0</v>
      </c>
      <c r="H6" s="38">
        <v>0</v>
      </c>
      <c r="I6" s="38">
        <v>2</v>
      </c>
      <c r="J6" s="38">
        <f>+C6*25+D6*10000+E6*25+F6*25+G6*10000+H6*1000+I6*10000</f>
        <v>152150</v>
      </c>
    </row>
    <row r="7" spans="1:10" ht="17.25" thickBot="1">
      <c r="A7" s="42" t="s">
        <v>8</v>
      </c>
      <c r="B7" s="42"/>
      <c r="C7" s="39">
        <f t="shared" ref="C7:J7" si="0">SUM(C2:C6)</f>
        <v>108064</v>
      </c>
      <c r="D7" s="39">
        <f t="shared" si="0"/>
        <v>286</v>
      </c>
      <c r="E7" s="39">
        <f t="shared" si="0"/>
        <v>10334</v>
      </c>
      <c r="F7" s="39">
        <f t="shared" si="0"/>
        <v>26384</v>
      </c>
      <c r="G7" s="39">
        <f t="shared" si="0"/>
        <v>10</v>
      </c>
      <c r="H7" s="39">
        <f t="shared" si="0"/>
        <v>7</v>
      </c>
      <c r="I7" s="39">
        <f t="shared" si="0"/>
        <v>88</v>
      </c>
      <c r="J7" s="39">
        <f t="shared" si="0"/>
        <v>7466550</v>
      </c>
    </row>
    <row r="8" spans="1:10" ht="15.75" thickTop="1"/>
  </sheetData>
  <mergeCells count="1">
    <mergeCell ref="A7:B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"/>
  <sheetViews>
    <sheetView workbookViewId="0"/>
  </sheetViews>
  <sheetFormatPr defaultRowHeight="15"/>
  <cols>
    <col min="1" max="1" width="10.7109375" bestFit="1" customWidth="1"/>
    <col min="2" max="2" width="45.28515625" bestFit="1" customWidth="1"/>
    <col min="3" max="3" width="67.28515625" bestFit="1" customWidth="1"/>
    <col min="4" max="4" width="35.42578125" bestFit="1" customWidth="1"/>
  </cols>
  <sheetData>
    <row r="1" spans="1:4">
      <c r="A1" s="11" t="s">
        <v>10</v>
      </c>
      <c r="B1" s="11" t="s">
        <v>0</v>
      </c>
      <c r="C1" s="11" t="s">
        <v>1</v>
      </c>
      <c r="D1" s="11" t="s">
        <v>2</v>
      </c>
    </row>
    <row r="2" spans="1:4">
      <c r="A2" s="12" t="s">
        <v>3</v>
      </c>
      <c r="B2" s="10">
        <v>3</v>
      </c>
      <c r="C2" s="10">
        <v>152</v>
      </c>
      <c r="D2" s="10">
        <v>0</v>
      </c>
    </row>
    <row r="3" spans="1:4">
      <c r="A3" s="12" t="s">
        <v>4</v>
      </c>
      <c r="B3" s="10">
        <v>1</v>
      </c>
      <c r="C3" s="10">
        <v>0</v>
      </c>
      <c r="D3" s="10">
        <v>0</v>
      </c>
    </row>
    <row r="4" spans="1:4">
      <c r="A4" s="12" t="s">
        <v>5</v>
      </c>
      <c r="B4" s="10">
        <v>311122</v>
      </c>
      <c r="C4" s="10">
        <v>265788</v>
      </c>
      <c r="D4" s="10">
        <v>0</v>
      </c>
    </row>
    <row r="5" spans="1:4">
      <c r="A5" s="12" t="s">
        <v>6</v>
      </c>
      <c r="B5" s="10">
        <v>19526</v>
      </c>
      <c r="C5" s="10">
        <v>37643</v>
      </c>
      <c r="D5" s="10">
        <v>0</v>
      </c>
    </row>
    <row r="6" spans="1:4">
      <c r="A6" s="12" t="s">
        <v>7</v>
      </c>
      <c r="B6" s="10">
        <v>439466</v>
      </c>
      <c r="C6" s="10">
        <v>334197</v>
      </c>
      <c r="D6" s="10">
        <v>0</v>
      </c>
    </row>
    <row r="7" spans="1:4">
      <c r="A7" s="13" t="s">
        <v>8</v>
      </c>
      <c r="B7" s="14">
        <v>770118</v>
      </c>
      <c r="C7" s="14">
        <v>637780</v>
      </c>
      <c r="D7" s="1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"/>
  <sheetViews>
    <sheetView workbookViewId="0"/>
  </sheetViews>
  <sheetFormatPr defaultRowHeight="15"/>
  <cols>
    <col min="1" max="1" width="10.5703125" bestFit="1" customWidth="1"/>
    <col min="2" max="2" width="43.7109375" bestFit="1" customWidth="1"/>
    <col min="3" max="3" width="42.28515625" bestFit="1" customWidth="1"/>
  </cols>
  <sheetData>
    <row r="1" spans="1:3">
      <c r="A1" s="2" t="s">
        <v>10</v>
      </c>
      <c r="B1" s="2" t="s">
        <v>0</v>
      </c>
      <c r="C1" s="2" t="s">
        <v>9</v>
      </c>
    </row>
    <row r="2" spans="1:3">
      <c r="A2" s="1" t="s">
        <v>3</v>
      </c>
      <c r="B2" s="1">
        <v>14</v>
      </c>
      <c r="C2" s="1">
        <v>250</v>
      </c>
    </row>
    <row r="3" spans="1:3">
      <c r="A3" s="1" t="s">
        <v>5</v>
      </c>
      <c r="B3" s="1">
        <v>121191</v>
      </c>
      <c r="C3" s="1">
        <v>639666</v>
      </c>
    </row>
    <row r="4" spans="1:3">
      <c r="A4" s="1" t="s">
        <v>6</v>
      </c>
      <c r="B4" s="1">
        <v>7553</v>
      </c>
      <c r="C4" s="1">
        <v>112757</v>
      </c>
    </row>
    <row r="5" spans="1:3">
      <c r="A5" s="1" t="s">
        <v>7</v>
      </c>
      <c r="B5" s="1">
        <v>83782</v>
      </c>
      <c r="C5" s="1">
        <v>255780</v>
      </c>
    </row>
    <row r="6" spans="1:3">
      <c r="A6" s="2" t="s">
        <v>8</v>
      </c>
      <c r="B6" s="2">
        <v>212540</v>
      </c>
      <c r="C6" s="2">
        <v>1008453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7"/>
  <sheetViews>
    <sheetView workbookViewId="0"/>
  </sheetViews>
  <sheetFormatPr defaultRowHeight="15"/>
  <cols>
    <col min="1" max="1" width="10.5703125" bestFit="1" customWidth="1"/>
    <col min="2" max="2" width="42.28515625" bestFit="1" customWidth="1"/>
    <col min="3" max="3" width="43.7109375" bestFit="1" customWidth="1"/>
  </cols>
  <sheetData>
    <row r="1" spans="1:3">
      <c r="A1" s="2" t="s">
        <v>10</v>
      </c>
      <c r="B1" s="2" t="s">
        <v>9</v>
      </c>
      <c r="C1" s="2" t="s">
        <v>0</v>
      </c>
    </row>
    <row r="2" spans="1:3">
      <c r="A2" s="1" t="s">
        <v>3</v>
      </c>
      <c r="B2" s="1">
        <v>291</v>
      </c>
      <c r="C2" s="1">
        <v>20</v>
      </c>
    </row>
    <row r="3" spans="1:3">
      <c r="A3" s="1" t="s">
        <v>4</v>
      </c>
      <c r="B3" s="1">
        <v>0</v>
      </c>
      <c r="C3" s="1">
        <v>1</v>
      </c>
    </row>
    <row r="4" spans="1:3">
      <c r="A4" s="1" t="s">
        <v>5</v>
      </c>
      <c r="B4" s="1">
        <v>403272</v>
      </c>
      <c r="C4" s="1">
        <v>24838</v>
      </c>
    </row>
    <row r="5" spans="1:3">
      <c r="A5" s="1" t="s">
        <v>6</v>
      </c>
      <c r="B5" s="1">
        <v>89175</v>
      </c>
      <c r="C5" s="1">
        <v>3664</v>
      </c>
    </row>
    <row r="6" spans="1:3">
      <c r="A6" s="1" t="s">
        <v>7</v>
      </c>
      <c r="B6" s="1">
        <v>361407</v>
      </c>
      <c r="C6" s="1">
        <v>56706</v>
      </c>
    </row>
    <row r="7" spans="1:3">
      <c r="A7" s="2" t="s">
        <v>8</v>
      </c>
      <c r="B7" s="2">
        <v>854145</v>
      </c>
      <c r="C7" s="2">
        <v>85229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6"/>
  <sheetViews>
    <sheetView workbookViewId="0"/>
  </sheetViews>
  <sheetFormatPr defaultRowHeight="15"/>
  <cols>
    <col min="1" max="1" width="10.5703125" bestFit="1" customWidth="1"/>
    <col min="2" max="2" width="43.7109375" bestFit="1" customWidth="1"/>
    <col min="3" max="3" width="42.28515625" bestFit="1" customWidth="1"/>
  </cols>
  <sheetData>
    <row r="1" spans="1:3">
      <c r="A1" s="2" t="s">
        <v>10</v>
      </c>
      <c r="B1" s="2" t="s">
        <v>0</v>
      </c>
      <c r="C1" s="2" t="s">
        <v>9</v>
      </c>
    </row>
    <row r="2" spans="1:3">
      <c r="A2" s="1" t="s">
        <v>3</v>
      </c>
      <c r="B2" s="1">
        <v>0</v>
      </c>
      <c r="C2" s="1">
        <v>555</v>
      </c>
    </row>
    <row r="3" spans="1:3">
      <c r="A3" s="1" t="s">
        <v>5</v>
      </c>
      <c r="B3" s="1">
        <v>4645</v>
      </c>
      <c r="C3" s="1">
        <v>96025</v>
      </c>
    </row>
    <row r="4" spans="1:3">
      <c r="A4" s="1" t="s">
        <v>6</v>
      </c>
      <c r="B4" s="1">
        <v>2509</v>
      </c>
      <c r="C4" s="1">
        <v>75923</v>
      </c>
    </row>
    <row r="5" spans="1:3">
      <c r="A5" s="1" t="s">
        <v>7</v>
      </c>
      <c r="B5" s="1">
        <v>9161</v>
      </c>
      <c r="C5" s="1">
        <v>150184</v>
      </c>
    </row>
    <row r="6" spans="1:3">
      <c r="A6" s="2" t="s">
        <v>8</v>
      </c>
      <c r="B6" s="2">
        <v>16315</v>
      </c>
      <c r="C6" s="2">
        <v>322687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6"/>
  <sheetViews>
    <sheetView workbookViewId="0"/>
  </sheetViews>
  <sheetFormatPr defaultRowHeight="15"/>
  <cols>
    <col min="1" max="1" width="10.5703125" bestFit="1" customWidth="1"/>
    <col min="2" max="2" width="43.7109375" bestFit="1" customWidth="1"/>
    <col min="3" max="3" width="65.42578125" bestFit="1" customWidth="1"/>
    <col min="4" max="4" width="34.5703125" bestFit="1" customWidth="1"/>
  </cols>
  <sheetData>
    <row r="1" spans="1:4">
      <c r="A1" s="2" t="s">
        <v>10</v>
      </c>
      <c r="B1" s="2" t="s">
        <v>0</v>
      </c>
      <c r="C1" s="2" t="s">
        <v>1</v>
      </c>
      <c r="D1" s="2" t="s">
        <v>2</v>
      </c>
    </row>
    <row r="2" spans="1:4">
      <c r="A2" s="1" t="s">
        <v>3</v>
      </c>
      <c r="B2" s="1">
        <v>0</v>
      </c>
      <c r="C2" s="1">
        <v>0</v>
      </c>
      <c r="D2" s="1">
        <v>629</v>
      </c>
    </row>
    <row r="3" spans="1:4">
      <c r="A3" s="1" t="s">
        <v>5</v>
      </c>
      <c r="B3" s="1">
        <v>3194</v>
      </c>
      <c r="C3" s="1">
        <v>13453</v>
      </c>
      <c r="D3" s="1">
        <v>16175</v>
      </c>
    </row>
    <row r="4" spans="1:4">
      <c r="A4" s="1" t="s">
        <v>6</v>
      </c>
      <c r="B4" s="1">
        <v>424</v>
      </c>
      <c r="C4" s="1">
        <v>19256</v>
      </c>
      <c r="D4" s="1">
        <v>8683</v>
      </c>
    </row>
    <row r="5" spans="1:4">
      <c r="A5" s="1" t="s">
        <v>7</v>
      </c>
      <c r="B5" s="1">
        <v>1642</v>
      </c>
      <c r="C5" s="1">
        <v>8687</v>
      </c>
      <c r="D5" s="1">
        <v>4436</v>
      </c>
    </row>
    <row r="6" spans="1:4">
      <c r="A6" s="2" t="s">
        <v>8</v>
      </c>
      <c r="B6" s="2">
        <v>5260</v>
      </c>
      <c r="C6" s="2">
        <v>41396</v>
      </c>
      <c r="D6" s="2">
        <v>29923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/>
  </sheetViews>
  <sheetFormatPr defaultColWidth="9" defaultRowHeight="15"/>
  <cols>
    <col min="1" max="1" width="10.5703125" bestFit="1" customWidth="1"/>
    <col min="2" max="2" width="43.7109375" bestFit="1" customWidth="1"/>
    <col min="3" max="3" width="65.42578125" bestFit="1" customWidth="1"/>
    <col min="4" max="4" width="34.5703125" bestFit="1" customWidth="1"/>
  </cols>
  <sheetData>
    <row r="1" spans="1:4">
      <c r="A1" s="2" t="s">
        <v>10</v>
      </c>
      <c r="B1" s="2" t="s">
        <v>0</v>
      </c>
      <c r="C1" s="2" t="s">
        <v>1</v>
      </c>
      <c r="D1" s="2" t="s">
        <v>2</v>
      </c>
    </row>
    <row r="2" spans="1:4">
      <c r="A2" s="1" t="s">
        <v>3</v>
      </c>
      <c r="B2" s="1">
        <v>0</v>
      </c>
      <c r="C2" s="1">
        <v>2</v>
      </c>
      <c r="D2" s="1">
        <v>227</v>
      </c>
    </row>
    <row r="3" spans="1:4">
      <c r="A3" s="1" t="s">
        <v>4</v>
      </c>
      <c r="B3" s="1">
        <v>16</v>
      </c>
      <c r="C3" s="1">
        <v>0</v>
      </c>
      <c r="D3" s="1">
        <v>0</v>
      </c>
    </row>
    <row r="4" spans="1:4">
      <c r="A4" s="1" t="s">
        <v>5</v>
      </c>
      <c r="B4" s="1">
        <v>4259</v>
      </c>
      <c r="C4" s="1">
        <v>3679</v>
      </c>
      <c r="D4" s="1">
        <v>10547</v>
      </c>
    </row>
    <row r="5" spans="1:4">
      <c r="A5" s="1" t="s">
        <v>6</v>
      </c>
      <c r="B5" s="1">
        <v>656</v>
      </c>
      <c r="C5" s="1">
        <v>642</v>
      </c>
      <c r="D5" s="1">
        <v>134</v>
      </c>
    </row>
    <row r="6" spans="1:4">
      <c r="A6" s="1" t="s">
        <v>7</v>
      </c>
      <c r="B6" s="1">
        <v>5787</v>
      </c>
      <c r="C6" s="1">
        <v>1915</v>
      </c>
      <c r="D6" s="1">
        <v>642</v>
      </c>
    </row>
    <row r="7" spans="1:4">
      <c r="A7" s="2" t="s">
        <v>8</v>
      </c>
      <c r="B7" s="2">
        <v>10718</v>
      </c>
      <c r="C7" s="2">
        <v>6238</v>
      </c>
      <c r="D7" s="2">
        <v>11550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7"/>
  <sheetViews>
    <sheetView workbookViewId="0"/>
  </sheetViews>
  <sheetFormatPr defaultRowHeight="15"/>
  <cols>
    <col min="1" max="1" width="10.5703125" bestFit="1" customWidth="1"/>
    <col min="2" max="2" width="43.7109375" bestFit="1" customWidth="1"/>
    <col min="3" max="3" width="65.42578125" bestFit="1" customWidth="1"/>
    <col min="4" max="4" width="34.5703125" bestFit="1" customWidth="1"/>
  </cols>
  <sheetData>
    <row r="1" spans="1:4">
      <c r="A1" s="2" t="s">
        <v>10</v>
      </c>
      <c r="B1" s="2" t="s">
        <v>0</v>
      </c>
      <c r="C1" s="2" t="s">
        <v>1</v>
      </c>
      <c r="D1" s="2" t="s">
        <v>2</v>
      </c>
    </row>
    <row r="2" spans="1:4">
      <c r="A2" s="1" t="s">
        <v>3</v>
      </c>
      <c r="B2" s="1">
        <v>0</v>
      </c>
      <c r="C2" s="1">
        <v>0</v>
      </c>
      <c r="D2" s="1">
        <v>58</v>
      </c>
    </row>
    <row r="3" spans="1:4">
      <c r="A3" s="1" t="s">
        <v>4</v>
      </c>
      <c r="B3" s="1">
        <v>8</v>
      </c>
      <c r="C3" s="1">
        <v>0</v>
      </c>
      <c r="D3" s="1">
        <v>0</v>
      </c>
    </row>
    <row r="4" spans="1:4">
      <c r="A4" s="1" t="s">
        <v>5</v>
      </c>
      <c r="B4" s="1">
        <v>2086</v>
      </c>
      <c r="C4" s="1">
        <v>383</v>
      </c>
      <c r="D4" s="1">
        <v>3586</v>
      </c>
    </row>
    <row r="5" spans="1:4">
      <c r="A5" s="1" t="s">
        <v>6</v>
      </c>
      <c r="B5" s="1">
        <v>130</v>
      </c>
      <c r="C5" s="1">
        <v>35</v>
      </c>
      <c r="D5" s="1">
        <v>99</v>
      </c>
    </row>
    <row r="6" spans="1:4">
      <c r="A6" s="1" t="s">
        <v>7</v>
      </c>
      <c r="B6" s="1">
        <v>3511</v>
      </c>
      <c r="C6" s="1">
        <v>200</v>
      </c>
      <c r="D6" s="1">
        <v>185</v>
      </c>
    </row>
    <row r="7" spans="1:4">
      <c r="A7" s="2" t="s">
        <v>8</v>
      </c>
      <c r="B7" s="2">
        <v>5735</v>
      </c>
      <c r="C7" s="2">
        <v>618</v>
      </c>
      <c r="D7" s="2">
        <v>3928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7"/>
  <sheetViews>
    <sheetView workbookViewId="0"/>
  </sheetViews>
  <sheetFormatPr defaultColWidth="10.7109375" defaultRowHeight="15"/>
  <cols>
    <col min="1" max="1" width="10.5703125" bestFit="1" customWidth="1"/>
    <col min="2" max="2" width="43.7109375" bestFit="1" customWidth="1"/>
    <col min="3" max="3" width="65.42578125" bestFit="1" customWidth="1"/>
    <col min="4" max="4" width="34.5703125" bestFit="1" customWidth="1"/>
  </cols>
  <sheetData>
    <row r="1" spans="1:4">
      <c r="A1" s="2" t="s">
        <v>10</v>
      </c>
      <c r="B1" s="2" t="s">
        <v>0</v>
      </c>
      <c r="C1" s="2" t="s">
        <v>1</v>
      </c>
      <c r="D1" s="2" t="s">
        <v>2</v>
      </c>
    </row>
    <row r="2" spans="1:4">
      <c r="A2" s="1" t="s">
        <v>3</v>
      </c>
      <c r="B2" s="1">
        <v>0</v>
      </c>
      <c r="C2" s="1">
        <v>0</v>
      </c>
      <c r="D2" s="1">
        <v>25</v>
      </c>
    </row>
    <row r="3" spans="1:4">
      <c r="A3" s="1" t="s">
        <v>4</v>
      </c>
      <c r="B3" s="1">
        <v>6</v>
      </c>
      <c r="C3" s="1">
        <v>0</v>
      </c>
      <c r="D3" s="1">
        <v>0</v>
      </c>
    </row>
    <row r="4" spans="1:4">
      <c r="A4" s="1" t="s">
        <v>5</v>
      </c>
      <c r="B4" s="1">
        <v>4089</v>
      </c>
      <c r="C4" s="1">
        <v>4373</v>
      </c>
      <c r="D4" s="1">
        <v>2062</v>
      </c>
    </row>
    <row r="5" spans="1:4">
      <c r="A5" s="1" t="s">
        <v>6</v>
      </c>
      <c r="B5" s="1">
        <v>244</v>
      </c>
      <c r="C5" s="1">
        <v>1186</v>
      </c>
      <c r="D5" s="1">
        <v>69</v>
      </c>
    </row>
    <row r="6" spans="1:4">
      <c r="A6" s="1" t="s">
        <v>7</v>
      </c>
      <c r="B6" s="1">
        <v>6094</v>
      </c>
      <c r="C6" s="1">
        <v>2802</v>
      </c>
      <c r="D6" s="1">
        <v>39</v>
      </c>
    </row>
    <row r="7" spans="1:4">
      <c r="A7" s="2" t="s">
        <v>8</v>
      </c>
      <c r="B7" s="2">
        <v>10433</v>
      </c>
      <c r="C7" s="2">
        <v>8361</v>
      </c>
      <c r="D7" s="2">
        <v>2195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Sep 2016</vt:lpstr>
      <vt:lpstr>Oct 2016</vt:lpstr>
      <vt:lpstr>Nov 2016</vt:lpstr>
      <vt:lpstr>Dec 2016</vt:lpstr>
      <vt:lpstr>Jan 2017</vt:lpstr>
      <vt:lpstr>Feb 2017</vt:lpstr>
      <vt:lpstr>March 2017</vt:lpstr>
      <vt:lpstr>April 2017</vt:lpstr>
      <vt:lpstr>May 2017</vt:lpstr>
      <vt:lpstr>June 2017</vt:lpstr>
      <vt:lpstr>July 2017</vt:lpstr>
      <vt:lpstr>Aug 2017</vt:lpstr>
      <vt:lpstr>Sep 2017</vt:lpstr>
      <vt:lpstr>Oct 2017</vt:lpstr>
      <vt:lpstr>Nov 2017</vt:lpstr>
      <vt:lpstr>Dec 2017</vt:lpstr>
      <vt:lpstr>Total</vt:lpstr>
      <vt:lpstr>Calculation</vt:lpstr>
      <vt:lpstr>Penalty Calculation</vt:lpstr>
      <vt:lpstr>Total!Print_Titles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</dc:creator>
  <cp:lastModifiedBy>ashok.bisht</cp:lastModifiedBy>
  <cp:lastPrinted>2019-08-26T06:30:49Z</cp:lastPrinted>
  <dcterms:created xsi:type="dcterms:W3CDTF">2019-07-01T07:27:32Z</dcterms:created>
  <dcterms:modified xsi:type="dcterms:W3CDTF">2019-08-29T08:58:28Z</dcterms:modified>
</cp:coreProperties>
</file>